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checkCompatibility="1"/>
  <mc:AlternateContent xmlns:mc="http://schemas.openxmlformats.org/markup-compatibility/2006">
    <mc:Choice Requires="x15">
      <x15ac:absPath xmlns:x15ac="http://schemas.microsoft.com/office/spreadsheetml/2010/11/ac" url="I:\Aplik\w_ori\Nekovarova\2021\Jankovicer II.etapa\Zadávací Dokumentace\Rozpočet opravený\"/>
    </mc:Choice>
  </mc:AlternateContent>
  <xr:revisionPtr revIDLastSave="0" documentId="8_{97A57A00-5CE2-4EB6-9C6F-1E1872987C2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II.etapa - SO 101 Dopravn..." sheetId="2" r:id="rId2"/>
    <sheet name="II-etapa-VO - SO 401 Veře..." sheetId="3" r:id="rId3"/>
    <sheet name="II-etapa-VO-N - SO 401 Ve..." sheetId="4" r:id="rId4"/>
    <sheet name="II.etapa-VRN - Vedlejší r..." sheetId="5" r:id="rId5"/>
    <sheet name="Seznam figur" sheetId="6" r:id="rId6"/>
  </sheets>
  <definedNames>
    <definedName name="_xlnm._FilterDatabase" localSheetId="1" hidden="1">'II.etapa - SO 101 Dopravn...'!$C$140:$K$531</definedName>
    <definedName name="_xlnm._FilterDatabase" localSheetId="4" hidden="1">'II.etapa-VRN - Vedlejší r...'!$C$125:$K$147</definedName>
    <definedName name="_xlnm._FilterDatabase" localSheetId="2" hidden="1">'II-etapa-VO - SO 401 Veře...'!$C$121:$K$173</definedName>
    <definedName name="_xlnm._FilterDatabase" localSheetId="3" hidden="1">'II-etapa-VO-N - SO 401 Ve...'!$C$121:$K$132</definedName>
    <definedName name="_xlnm.Print_Titles" localSheetId="1">'II.etapa - SO 101 Dopravn...'!$140:$140</definedName>
    <definedName name="_xlnm.Print_Titles" localSheetId="4">'II.etapa-VRN - Vedlejší r...'!$125:$125</definedName>
    <definedName name="_xlnm.Print_Titles" localSheetId="2">'II-etapa-VO - SO 401 Veře...'!$121:$121</definedName>
    <definedName name="_xlnm.Print_Titles" localSheetId="3">'II-etapa-VO-N - SO 401 Ve...'!$121:$121</definedName>
    <definedName name="_xlnm.Print_Titles" localSheetId="0">'Rekapitulace stavby'!$92:$92</definedName>
    <definedName name="_xlnm.Print_Titles" localSheetId="5">'Seznam figur'!$9:$9</definedName>
    <definedName name="_xlnm.Print_Area" localSheetId="1">'II.etapa - SO 101 Dopravn...'!$C$4:$J$76,'II.etapa - SO 101 Dopravn...'!$C$126:$K$531</definedName>
    <definedName name="_xlnm.Print_Area" localSheetId="4">'II.etapa-VRN - Vedlejší r...'!$C$4:$J$76,'II.etapa-VRN - Vedlejší r...'!$C$111:$K$147</definedName>
    <definedName name="_xlnm.Print_Area" localSheetId="2">'II-etapa-VO - SO 401 Veře...'!$C$4:$J$76,'II-etapa-VO - SO 401 Veře...'!$C$107:$K$173</definedName>
    <definedName name="_xlnm.Print_Area" localSheetId="3">'II-etapa-VO-N - SO 401 Ve...'!$C$4:$J$76,'II-etapa-VO-N - SO 401 Ve...'!$C$107:$K$132</definedName>
    <definedName name="_xlnm.Print_Area" localSheetId="0">'Rekapitulace stavby'!$D$4:$AO$76,'Rekapitulace stavby'!$C$82:$AQ$100</definedName>
    <definedName name="_xlnm.Print_Area" localSheetId="5">'Seznam figur'!$C$4:$G$86</definedName>
  </definedNames>
  <calcPr calcId="191029"/>
</workbook>
</file>

<file path=xl/calcChain.xml><?xml version="1.0" encoding="utf-8"?>
<calcChain xmlns="http://schemas.openxmlformats.org/spreadsheetml/2006/main">
  <c r="D7" i="6" l="1"/>
  <c r="J39" i="5"/>
  <c r="J38" i="5"/>
  <c r="AY99" i="1"/>
  <c r="J37" i="5"/>
  <c r="AX99" i="1" s="1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F120" i="5"/>
  <c r="E118" i="5"/>
  <c r="F91" i="5"/>
  <c r="E89" i="5"/>
  <c r="J26" i="5"/>
  <c r="E26" i="5"/>
  <c r="J94" i="5" s="1"/>
  <c r="J25" i="5"/>
  <c r="J23" i="5"/>
  <c r="E23" i="5"/>
  <c r="J93" i="5" s="1"/>
  <c r="J22" i="5"/>
  <c r="J20" i="5"/>
  <c r="E20" i="5"/>
  <c r="F94" i="5" s="1"/>
  <c r="J19" i="5"/>
  <c r="J17" i="5"/>
  <c r="E17" i="5"/>
  <c r="F93" i="5" s="1"/>
  <c r="J16" i="5"/>
  <c r="J14" i="5"/>
  <c r="J120" i="5"/>
  <c r="E7" i="5"/>
  <c r="E114" i="5" s="1"/>
  <c r="J39" i="4"/>
  <c r="J38" i="4"/>
  <c r="AY98" i="1" s="1"/>
  <c r="J37" i="4"/>
  <c r="AX98" i="1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F116" i="4"/>
  <c r="E114" i="4"/>
  <c r="F91" i="4"/>
  <c r="E89" i="4"/>
  <c r="J26" i="4"/>
  <c r="E26" i="4"/>
  <c r="J119" i="4"/>
  <c r="J25" i="4"/>
  <c r="J23" i="4"/>
  <c r="E23" i="4"/>
  <c r="J118" i="4"/>
  <c r="J22" i="4"/>
  <c r="J20" i="4"/>
  <c r="E20" i="4"/>
  <c r="F119" i="4"/>
  <c r="J19" i="4"/>
  <c r="J17" i="4"/>
  <c r="E17" i="4"/>
  <c r="F93" i="4"/>
  <c r="J16" i="4"/>
  <c r="J14" i="4"/>
  <c r="J116" i="4" s="1"/>
  <c r="E7" i="4"/>
  <c r="E110" i="4"/>
  <c r="J39" i="3"/>
  <c r="J38" i="3"/>
  <c r="AY97" i="1"/>
  <c r="J37" i="3"/>
  <c r="AX97" i="1" s="1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F116" i="3"/>
  <c r="E114" i="3"/>
  <c r="F91" i="3"/>
  <c r="E89" i="3"/>
  <c r="J26" i="3"/>
  <c r="E26" i="3"/>
  <c r="J119" i="3"/>
  <c r="J25" i="3"/>
  <c r="J23" i="3"/>
  <c r="E23" i="3"/>
  <c r="J118" i="3"/>
  <c r="J22" i="3"/>
  <c r="J20" i="3"/>
  <c r="E20" i="3"/>
  <c r="F94" i="3"/>
  <c r="J19" i="3"/>
  <c r="J17" i="3"/>
  <c r="E17" i="3"/>
  <c r="F93" i="3"/>
  <c r="J16" i="3"/>
  <c r="J14" i="3"/>
  <c r="J91" i="3"/>
  <c r="E7" i="3"/>
  <c r="E110" i="3"/>
  <c r="J39" i="2"/>
  <c r="J38" i="2"/>
  <c r="AY96" i="1"/>
  <c r="J37" i="2"/>
  <c r="AX96" i="1" s="1"/>
  <c r="BI531" i="2"/>
  <c r="BH531" i="2"/>
  <c r="BG531" i="2"/>
  <c r="BF531" i="2"/>
  <c r="T531" i="2"/>
  <c r="T530" i="2"/>
  <c r="R531" i="2"/>
  <c r="R530" i="2" s="1"/>
  <c r="P531" i="2"/>
  <c r="P530" i="2"/>
  <c r="BI528" i="2"/>
  <c r="BH528" i="2"/>
  <c r="BG528" i="2"/>
  <c r="BF528" i="2"/>
  <c r="T528" i="2"/>
  <c r="R528" i="2"/>
  <c r="P528" i="2"/>
  <c r="BI524" i="2"/>
  <c r="BH524" i="2"/>
  <c r="BG524" i="2"/>
  <c r="BF524" i="2"/>
  <c r="T524" i="2"/>
  <c r="R524" i="2"/>
  <c r="P524" i="2"/>
  <c r="BI522" i="2"/>
  <c r="BH522" i="2"/>
  <c r="BG522" i="2"/>
  <c r="BF522" i="2"/>
  <c r="T522" i="2"/>
  <c r="R522" i="2"/>
  <c r="P522" i="2"/>
  <c r="BI519" i="2"/>
  <c r="BH519" i="2"/>
  <c r="BG519" i="2"/>
  <c r="BF519" i="2"/>
  <c r="T519" i="2"/>
  <c r="R519" i="2"/>
  <c r="P519" i="2"/>
  <c r="BI517" i="2"/>
  <c r="BH517" i="2"/>
  <c r="BG517" i="2"/>
  <c r="BF517" i="2"/>
  <c r="T517" i="2"/>
  <c r="R517" i="2"/>
  <c r="P517" i="2"/>
  <c r="BI514" i="2"/>
  <c r="BH514" i="2"/>
  <c r="BG514" i="2"/>
  <c r="BF514" i="2"/>
  <c r="T514" i="2"/>
  <c r="R514" i="2"/>
  <c r="P514" i="2"/>
  <c r="BI512" i="2"/>
  <c r="BH512" i="2"/>
  <c r="BG512" i="2"/>
  <c r="BF512" i="2"/>
  <c r="T512" i="2"/>
  <c r="R512" i="2"/>
  <c r="P512" i="2"/>
  <c r="BI509" i="2"/>
  <c r="BH509" i="2"/>
  <c r="BG509" i="2"/>
  <c r="BF509" i="2"/>
  <c r="T509" i="2"/>
  <c r="R509" i="2"/>
  <c r="P509" i="2"/>
  <c r="BI507" i="2"/>
  <c r="BH507" i="2"/>
  <c r="BG507" i="2"/>
  <c r="BF507" i="2"/>
  <c r="T507" i="2"/>
  <c r="R507" i="2"/>
  <c r="P507" i="2"/>
  <c r="BI505" i="2"/>
  <c r="BH505" i="2"/>
  <c r="BG505" i="2"/>
  <c r="BF505" i="2"/>
  <c r="T505" i="2"/>
  <c r="R505" i="2"/>
  <c r="P505" i="2"/>
  <c r="BI503" i="2"/>
  <c r="BH503" i="2"/>
  <c r="BG503" i="2"/>
  <c r="BF503" i="2"/>
  <c r="T503" i="2"/>
  <c r="R503" i="2"/>
  <c r="P503" i="2"/>
  <c r="BI501" i="2"/>
  <c r="BH501" i="2"/>
  <c r="BG501" i="2"/>
  <c r="BF501" i="2"/>
  <c r="T501" i="2"/>
  <c r="R501" i="2"/>
  <c r="P501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5" i="2"/>
  <c r="BH495" i="2"/>
  <c r="BG495" i="2"/>
  <c r="BF495" i="2"/>
  <c r="T495" i="2"/>
  <c r="R495" i="2"/>
  <c r="P495" i="2"/>
  <c r="BI493" i="2"/>
  <c r="BH493" i="2"/>
  <c r="BG493" i="2"/>
  <c r="BF493" i="2"/>
  <c r="T493" i="2"/>
  <c r="R493" i="2"/>
  <c r="P493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R489" i="2"/>
  <c r="P489" i="2"/>
  <c r="BI486" i="2"/>
  <c r="BH486" i="2"/>
  <c r="BG486" i="2"/>
  <c r="BF486" i="2"/>
  <c r="T486" i="2"/>
  <c r="R486" i="2"/>
  <c r="P486" i="2"/>
  <c r="BI484" i="2"/>
  <c r="BH484" i="2"/>
  <c r="BG484" i="2"/>
  <c r="BF484" i="2"/>
  <c r="T484" i="2"/>
  <c r="R484" i="2"/>
  <c r="P484" i="2"/>
  <c r="BI482" i="2"/>
  <c r="BH482" i="2"/>
  <c r="BG482" i="2"/>
  <c r="BF482" i="2"/>
  <c r="T482" i="2"/>
  <c r="R482" i="2"/>
  <c r="P482" i="2"/>
  <c r="BI481" i="2"/>
  <c r="BH481" i="2"/>
  <c r="BG481" i="2"/>
  <c r="BF481" i="2"/>
  <c r="T481" i="2"/>
  <c r="R481" i="2"/>
  <c r="P481" i="2"/>
  <c r="BI480" i="2"/>
  <c r="BH480" i="2"/>
  <c r="BG480" i="2"/>
  <c r="BF480" i="2"/>
  <c r="T480" i="2"/>
  <c r="R480" i="2"/>
  <c r="P480" i="2"/>
  <c r="BI478" i="2"/>
  <c r="BH478" i="2"/>
  <c r="BG478" i="2"/>
  <c r="BF478" i="2"/>
  <c r="T478" i="2"/>
  <c r="R478" i="2"/>
  <c r="P478" i="2"/>
  <c r="BI476" i="2"/>
  <c r="BH476" i="2"/>
  <c r="BG476" i="2"/>
  <c r="BF476" i="2"/>
  <c r="T476" i="2"/>
  <c r="R476" i="2"/>
  <c r="P476" i="2"/>
  <c r="BI475" i="2"/>
  <c r="BH475" i="2"/>
  <c r="BG475" i="2"/>
  <c r="BF475" i="2"/>
  <c r="T475" i="2"/>
  <c r="R475" i="2"/>
  <c r="P475" i="2"/>
  <c r="BI474" i="2"/>
  <c r="BH474" i="2"/>
  <c r="BG474" i="2"/>
  <c r="BF474" i="2"/>
  <c r="T474" i="2"/>
  <c r="R474" i="2"/>
  <c r="P474" i="2"/>
  <c r="BI473" i="2"/>
  <c r="BH473" i="2"/>
  <c r="BG473" i="2"/>
  <c r="BF473" i="2"/>
  <c r="T473" i="2"/>
  <c r="R473" i="2"/>
  <c r="P473" i="2"/>
  <c r="BI472" i="2"/>
  <c r="BH472" i="2"/>
  <c r="BG472" i="2"/>
  <c r="BF472" i="2"/>
  <c r="T472" i="2"/>
  <c r="R472" i="2"/>
  <c r="P472" i="2"/>
  <c r="BI471" i="2"/>
  <c r="BH471" i="2"/>
  <c r="BG471" i="2"/>
  <c r="BF471" i="2"/>
  <c r="T471" i="2"/>
  <c r="R471" i="2"/>
  <c r="P471" i="2"/>
  <c r="BI470" i="2"/>
  <c r="BH470" i="2"/>
  <c r="BG470" i="2"/>
  <c r="BF470" i="2"/>
  <c r="T470" i="2"/>
  <c r="R470" i="2"/>
  <c r="P470" i="2"/>
  <c r="BI469" i="2"/>
  <c r="BH469" i="2"/>
  <c r="BG469" i="2"/>
  <c r="BF469" i="2"/>
  <c r="T469" i="2"/>
  <c r="R469" i="2"/>
  <c r="P469" i="2"/>
  <c r="BI468" i="2"/>
  <c r="BH468" i="2"/>
  <c r="BG468" i="2"/>
  <c r="BF468" i="2"/>
  <c r="T468" i="2"/>
  <c r="R468" i="2"/>
  <c r="P468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0" i="2"/>
  <c r="BH390" i="2"/>
  <c r="BG390" i="2"/>
  <c r="BF390" i="2"/>
  <c r="T390" i="2"/>
  <c r="R390" i="2"/>
  <c r="P390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0" i="2"/>
  <c r="BH170" i="2"/>
  <c r="BG170" i="2"/>
  <c r="BF170" i="2"/>
  <c r="T170" i="2"/>
  <c r="R170" i="2"/>
  <c r="P170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F135" i="2"/>
  <c r="E133" i="2"/>
  <c r="F91" i="2"/>
  <c r="E89" i="2"/>
  <c r="J26" i="2"/>
  <c r="E26" i="2"/>
  <c r="J138" i="2"/>
  <c r="J25" i="2"/>
  <c r="J23" i="2"/>
  <c r="E23" i="2"/>
  <c r="J137" i="2"/>
  <c r="J22" i="2"/>
  <c r="J20" i="2"/>
  <c r="E20" i="2"/>
  <c r="F138" i="2"/>
  <c r="J19" i="2"/>
  <c r="J17" i="2"/>
  <c r="E17" i="2"/>
  <c r="F93" i="2"/>
  <c r="J16" i="2"/>
  <c r="J14" i="2"/>
  <c r="J135" i="2"/>
  <c r="E7" i="2"/>
  <c r="E85" i="2"/>
  <c r="L90" i="1"/>
  <c r="AM90" i="1"/>
  <c r="AM89" i="1"/>
  <c r="L89" i="1"/>
  <c r="AM87" i="1"/>
  <c r="L87" i="1"/>
  <c r="L85" i="1"/>
  <c r="L84" i="1"/>
  <c r="J145" i="5"/>
  <c r="BK144" i="5"/>
  <c r="J143" i="5"/>
  <c r="BK142" i="5"/>
  <c r="BK140" i="5"/>
  <c r="BK139" i="5"/>
  <c r="J137" i="5"/>
  <c r="BK136" i="5"/>
  <c r="BK133" i="5"/>
  <c r="J130" i="5"/>
  <c r="J129" i="5"/>
  <c r="BK132" i="4"/>
  <c r="J131" i="4"/>
  <c r="J129" i="4"/>
  <c r="J128" i="4"/>
  <c r="BK127" i="4"/>
  <c r="J126" i="4"/>
  <c r="BK171" i="3"/>
  <c r="J170" i="3"/>
  <c r="BK169" i="3"/>
  <c r="J168" i="3"/>
  <c r="BK167" i="3"/>
  <c r="J166" i="3"/>
  <c r="J165" i="3"/>
  <c r="J162" i="3"/>
  <c r="J161" i="3"/>
  <c r="BK160" i="3"/>
  <c r="J158" i="3"/>
  <c r="BK156" i="3"/>
  <c r="BK153" i="3"/>
  <c r="BK148" i="3"/>
  <c r="J147" i="3"/>
  <c r="J146" i="3"/>
  <c r="BK145" i="3"/>
  <c r="J144" i="3"/>
  <c r="J143" i="3"/>
  <c r="BK142" i="3"/>
  <c r="BK141" i="3"/>
  <c r="BK140" i="3"/>
  <c r="BK139" i="3"/>
  <c r="J138" i="3"/>
  <c r="J137" i="3"/>
  <c r="J130" i="3"/>
  <c r="J128" i="3"/>
  <c r="J127" i="3"/>
  <c r="J125" i="3"/>
  <c r="BK501" i="2"/>
  <c r="BK499" i="2"/>
  <c r="J493" i="2"/>
  <c r="BK482" i="2"/>
  <c r="J481" i="2"/>
  <c r="BK480" i="2"/>
  <c r="J476" i="2"/>
  <c r="J475" i="2"/>
  <c r="J474" i="2"/>
  <c r="BK467" i="2"/>
  <c r="J464" i="2"/>
  <c r="BK463" i="2"/>
  <c r="BK462" i="2"/>
  <c r="J461" i="2"/>
  <c r="J456" i="2"/>
  <c r="BK450" i="2"/>
  <c r="J449" i="2"/>
  <c r="J448" i="2"/>
  <c r="BK445" i="2"/>
  <c r="BK433" i="2"/>
  <c r="BK431" i="2"/>
  <c r="J429" i="2"/>
  <c r="J428" i="2"/>
  <c r="BK427" i="2"/>
  <c r="BK424" i="2"/>
  <c r="BK422" i="2"/>
  <c r="BK421" i="2"/>
  <c r="J405" i="2"/>
  <c r="BK395" i="2"/>
  <c r="BK392" i="2"/>
  <c r="BK390" i="2"/>
  <c r="BK387" i="2"/>
  <c r="J382" i="2"/>
  <c r="J380" i="2"/>
  <c r="J374" i="2"/>
  <c r="J373" i="2"/>
  <c r="BK370" i="2"/>
  <c r="J365" i="2"/>
  <c r="J363" i="2"/>
  <c r="BK361" i="2"/>
  <c r="J360" i="2"/>
  <c r="J358" i="2"/>
  <c r="BK353" i="2"/>
  <c r="J348" i="2"/>
  <c r="BK346" i="2"/>
  <c r="BK338" i="2"/>
  <c r="BK332" i="2"/>
  <c r="BK330" i="2"/>
  <c r="J328" i="2"/>
  <c r="BK323" i="2"/>
  <c r="BK322" i="2"/>
  <c r="BK321" i="2"/>
  <c r="BK319" i="2"/>
  <c r="BK318" i="2"/>
  <c r="J317" i="2"/>
  <c r="BK312" i="2"/>
  <c r="BK310" i="2"/>
  <c r="J301" i="2"/>
  <c r="BK293" i="2"/>
  <c r="BK289" i="2"/>
  <c r="BK286" i="2"/>
  <c r="J280" i="2"/>
  <c r="BK273" i="2"/>
  <c r="J269" i="2"/>
  <c r="BK267" i="2"/>
  <c r="BK265" i="2"/>
  <c r="BK259" i="2"/>
  <c r="BK255" i="2"/>
  <c r="BK254" i="2"/>
  <c r="BK252" i="2"/>
  <c r="BK249" i="2"/>
  <c r="BK236" i="2"/>
  <c r="BK234" i="2"/>
  <c r="J225" i="2"/>
  <c r="J222" i="2"/>
  <c r="BK219" i="2"/>
  <c r="BK217" i="2"/>
  <c r="BK214" i="2"/>
  <c r="BK209" i="2"/>
  <c r="BK207" i="2"/>
  <c r="BK199" i="2"/>
  <c r="BK192" i="2"/>
  <c r="J190" i="2"/>
  <c r="BK188" i="2"/>
  <c r="J170" i="2"/>
  <c r="BK158" i="2"/>
  <c r="J154" i="2"/>
  <c r="J153" i="2"/>
  <c r="J146" i="2"/>
  <c r="AS95" i="1"/>
  <c r="BK147" i="5"/>
  <c r="J146" i="5"/>
  <c r="J144" i="5"/>
  <c r="BK143" i="5"/>
  <c r="J136" i="5"/>
  <c r="J134" i="5"/>
  <c r="J133" i="5"/>
  <c r="BK129" i="5"/>
  <c r="J132" i="4"/>
  <c r="BK131" i="4"/>
  <c r="BK129" i="4"/>
  <c r="BK125" i="4"/>
  <c r="BK173" i="3"/>
  <c r="BK170" i="3"/>
  <c r="J169" i="3"/>
  <c r="BK168" i="3"/>
  <c r="J167" i="3"/>
  <c r="BK165" i="3"/>
  <c r="BK164" i="3"/>
  <c r="BK163" i="3"/>
  <c r="BK159" i="3"/>
  <c r="BK158" i="3"/>
  <c r="BK154" i="3"/>
  <c r="J151" i="3"/>
  <c r="BK149" i="3"/>
  <c r="J148" i="3"/>
  <c r="J140" i="3"/>
  <c r="J139" i="3"/>
  <c r="J135" i="3"/>
  <c r="J133" i="3"/>
  <c r="J131" i="3"/>
  <c r="BK130" i="3"/>
  <c r="BK129" i="3"/>
  <c r="J126" i="3"/>
  <c r="BK509" i="2"/>
  <c r="J507" i="2"/>
  <c r="J505" i="2"/>
  <c r="J503" i="2"/>
  <c r="BK497" i="2"/>
  <c r="J495" i="2"/>
  <c r="BK491" i="2"/>
  <c r="BK489" i="2"/>
  <c r="J486" i="2"/>
  <c r="J484" i="2"/>
  <c r="BK481" i="2"/>
  <c r="BK478" i="2"/>
  <c r="BK476" i="2"/>
  <c r="BK473" i="2"/>
  <c r="BK471" i="2"/>
  <c r="J469" i="2"/>
  <c r="J468" i="2"/>
  <c r="BK465" i="2"/>
  <c r="J463" i="2"/>
  <c r="BK460" i="2"/>
  <c r="BK459" i="2"/>
  <c r="J457" i="2"/>
  <c r="BK447" i="2"/>
  <c r="J444" i="2"/>
  <c r="J443" i="2"/>
  <c r="BK438" i="2"/>
  <c r="J437" i="2"/>
  <c r="J435" i="2"/>
  <c r="BK429" i="2"/>
  <c r="J427" i="2"/>
  <c r="J426" i="2"/>
  <c r="J425" i="2"/>
  <c r="J419" i="2"/>
  <c r="BK417" i="2"/>
  <c r="BK415" i="2"/>
  <c r="J414" i="2"/>
  <c r="BK408" i="2"/>
  <c r="J407" i="2"/>
  <c r="BK406" i="2"/>
  <c r="BK403" i="2"/>
  <c r="BK402" i="2"/>
  <c r="BK400" i="2"/>
  <c r="J399" i="2"/>
  <c r="BK397" i="2"/>
  <c r="J392" i="2"/>
  <c r="BK385" i="2"/>
  <c r="BK382" i="2"/>
  <c r="J381" i="2"/>
  <c r="BK378" i="2"/>
  <c r="J376" i="2"/>
  <c r="J372" i="2"/>
  <c r="J370" i="2"/>
  <c r="BK367" i="2"/>
  <c r="BK358" i="2"/>
  <c r="BK356" i="2"/>
  <c r="BK355" i="2"/>
  <c r="J353" i="2"/>
  <c r="J352" i="2"/>
  <c r="BK350" i="2"/>
  <c r="J349" i="2"/>
  <c r="BK348" i="2"/>
  <c r="BK347" i="2"/>
  <c r="J346" i="2"/>
  <c r="BK340" i="2"/>
  <c r="J338" i="2"/>
  <c r="BK337" i="2"/>
  <c r="J336" i="2"/>
  <c r="BK335" i="2"/>
  <c r="J334" i="2"/>
  <c r="J326" i="2"/>
  <c r="BK324" i="2"/>
  <c r="BK316" i="2"/>
  <c r="J311" i="2"/>
  <c r="BK308" i="2"/>
  <c r="BK305" i="2"/>
  <c r="J303" i="2"/>
  <c r="J299" i="2"/>
  <c r="J298" i="2"/>
  <c r="J295" i="2"/>
  <c r="BK247" i="2"/>
  <c r="BK243" i="2"/>
  <c r="BK241" i="2"/>
  <c r="BK240" i="2"/>
  <c r="J236" i="2"/>
  <c r="J229" i="2"/>
  <c r="J227" i="2"/>
  <c r="BK212" i="2"/>
  <c r="J209" i="2"/>
  <c r="J207" i="2"/>
  <c r="J205" i="2"/>
  <c r="BK201" i="2"/>
  <c r="J186" i="2"/>
  <c r="BK184" i="2"/>
  <c r="J179" i="2"/>
  <c r="BK170" i="2"/>
  <c r="BK165" i="2"/>
  <c r="BK162" i="2"/>
  <c r="BK154" i="2"/>
  <c r="BK153" i="2"/>
  <c r="BK151" i="2"/>
  <c r="J149" i="2"/>
  <c r="J147" i="2"/>
  <c r="BK146" i="2"/>
  <c r="J147" i="5"/>
  <c r="BK146" i="5"/>
  <c r="BK145" i="5"/>
  <c r="J142" i="5"/>
  <c r="J140" i="5"/>
  <c r="J139" i="5"/>
  <c r="BK137" i="5"/>
  <c r="BK134" i="5"/>
  <c r="J131" i="5"/>
  <c r="BK130" i="5"/>
  <c r="BK128" i="4"/>
  <c r="J127" i="4"/>
  <c r="BK126" i="4"/>
  <c r="J173" i="3"/>
  <c r="BK172" i="3"/>
  <c r="J171" i="3"/>
  <c r="BK166" i="3"/>
  <c r="J164" i="3"/>
  <c r="J163" i="3"/>
  <c r="BK162" i="3"/>
  <c r="BK161" i="3"/>
  <c r="J160" i="3"/>
  <c r="J159" i="3"/>
  <c r="J157" i="3"/>
  <c r="J155" i="3"/>
  <c r="J153" i="3"/>
  <c r="J152" i="3"/>
  <c r="BK151" i="3"/>
  <c r="J150" i="3"/>
  <c r="J149" i="3"/>
  <c r="BK147" i="3"/>
  <c r="BK146" i="3"/>
  <c r="J145" i="3"/>
  <c r="BK144" i="3"/>
  <c r="J141" i="3"/>
  <c r="BK137" i="3"/>
  <c r="BK136" i="3"/>
  <c r="BK134" i="3"/>
  <c r="BK133" i="3"/>
  <c r="BK132" i="3"/>
  <c r="BK131" i="3"/>
  <c r="J129" i="3"/>
  <c r="BK495" i="2"/>
  <c r="J480" i="2"/>
  <c r="BK475" i="2"/>
  <c r="J472" i="2"/>
  <c r="BK470" i="2"/>
  <c r="BK469" i="2"/>
  <c r="BK468" i="2"/>
  <c r="J467" i="2"/>
  <c r="J466" i="2"/>
  <c r="J465" i="2"/>
  <c r="BK464" i="2"/>
  <c r="BK461" i="2"/>
  <c r="J459" i="2"/>
  <c r="J454" i="2"/>
  <c r="J447" i="2"/>
  <c r="BK446" i="2"/>
  <c r="J445" i="2"/>
  <c r="BK444" i="2"/>
  <c r="J440" i="2"/>
  <c r="BK439" i="2"/>
  <c r="J438" i="2"/>
  <c r="J431" i="2"/>
  <c r="BK428" i="2"/>
  <c r="J415" i="2"/>
  <c r="BK414" i="2"/>
  <c r="BK413" i="2"/>
  <c r="J411" i="2"/>
  <c r="J408" i="2"/>
  <c r="BK407" i="2"/>
  <c r="J406" i="2"/>
  <c r="BK405" i="2"/>
  <c r="J403" i="2"/>
  <c r="J402" i="2"/>
  <c r="BK399" i="2"/>
  <c r="J397" i="2"/>
  <c r="J395" i="2"/>
  <c r="BK393" i="2"/>
  <c r="J385" i="2"/>
  <c r="BK381" i="2"/>
  <c r="BK374" i="2"/>
  <c r="J367" i="2"/>
  <c r="BK365" i="2"/>
  <c r="BK363" i="2"/>
  <c r="J361" i="2"/>
  <c r="J356" i="2"/>
  <c r="J355" i="2"/>
  <c r="J347" i="2"/>
  <c r="J337" i="2"/>
  <c r="BK336" i="2"/>
  <c r="J335" i="2"/>
  <c r="BK334" i="2"/>
  <c r="J332" i="2"/>
  <c r="J330" i="2"/>
  <c r="BK328" i="2"/>
  <c r="BK326" i="2"/>
  <c r="BK325" i="2"/>
  <c r="J325" i="2"/>
  <c r="J323" i="2"/>
  <c r="J322" i="2"/>
  <c r="J318" i="2"/>
  <c r="BK317" i="2"/>
  <c r="J316" i="2"/>
  <c r="J314" i="2"/>
  <c r="J310" i="2"/>
  <c r="J308" i="2"/>
  <c r="J305" i="2"/>
  <c r="BK294" i="2"/>
  <c r="BK292" i="2"/>
  <c r="J291" i="2"/>
  <c r="J286" i="2"/>
  <c r="J284" i="2"/>
  <c r="J282" i="2"/>
  <c r="BK280" i="2"/>
  <c r="BK277" i="2"/>
  <c r="J275" i="2"/>
  <c r="BK271" i="2"/>
  <c r="BK263" i="2"/>
  <c r="BK261" i="2"/>
  <c r="J255" i="2"/>
  <c r="J243" i="2"/>
  <c r="J234" i="2"/>
  <c r="BK231" i="2"/>
  <c r="BK215" i="2"/>
  <c r="BK205" i="2"/>
  <c r="BK203" i="2"/>
  <c r="J197" i="2"/>
  <c r="BK195" i="2"/>
  <c r="BK186" i="2"/>
  <c r="J183" i="2"/>
  <c r="BK181" i="2"/>
  <c r="BK177" i="2"/>
  <c r="J165" i="2"/>
  <c r="J163" i="2"/>
  <c r="J157" i="2"/>
  <c r="J155" i="2"/>
  <c r="J151" i="2"/>
  <c r="BK149" i="2"/>
  <c r="BK147" i="2"/>
  <c r="J144" i="2"/>
  <c r="BK131" i="5"/>
  <c r="J125" i="4"/>
  <c r="J172" i="3"/>
  <c r="BK157" i="3"/>
  <c r="J156" i="3"/>
  <c r="BK155" i="3"/>
  <c r="J154" i="3"/>
  <c r="BK152" i="3"/>
  <c r="BK150" i="3"/>
  <c r="BK143" i="3"/>
  <c r="J142" i="3"/>
  <c r="BK138" i="3"/>
  <c r="J136" i="3"/>
  <c r="BK135" i="3"/>
  <c r="J134" i="3"/>
  <c r="J132" i="3"/>
  <c r="BK128" i="3"/>
  <c r="BK127" i="3"/>
  <c r="BK126" i="3"/>
  <c r="BK125" i="3"/>
  <c r="BK531" i="2"/>
  <c r="J531" i="2"/>
  <c r="BK528" i="2"/>
  <c r="J528" i="2"/>
  <c r="BK524" i="2"/>
  <c r="J524" i="2"/>
  <c r="BK522" i="2"/>
  <c r="J522" i="2"/>
  <c r="BK519" i="2"/>
  <c r="J519" i="2"/>
  <c r="BK517" i="2"/>
  <c r="J517" i="2"/>
  <c r="BK514" i="2"/>
  <c r="J514" i="2"/>
  <c r="BK512" i="2"/>
  <c r="J512" i="2"/>
  <c r="J509" i="2"/>
  <c r="BK507" i="2"/>
  <c r="BK505" i="2"/>
  <c r="BK503" i="2"/>
  <c r="J501" i="2"/>
  <c r="J499" i="2"/>
  <c r="J497" i="2"/>
  <c r="BK493" i="2"/>
  <c r="J491" i="2"/>
  <c r="J489" i="2"/>
  <c r="BK486" i="2"/>
  <c r="BK484" i="2"/>
  <c r="J482" i="2"/>
  <c r="J478" i="2"/>
  <c r="BK474" i="2"/>
  <c r="J473" i="2"/>
  <c r="BK472" i="2"/>
  <c r="J471" i="2"/>
  <c r="J470" i="2"/>
  <c r="BK466" i="2"/>
  <c r="J462" i="2"/>
  <c r="J460" i="2"/>
  <c r="BK457" i="2"/>
  <c r="BK456" i="2"/>
  <c r="BK454" i="2"/>
  <c r="BK452" i="2"/>
  <c r="J452" i="2"/>
  <c r="BK451" i="2"/>
  <c r="J451" i="2"/>
  <c r="J450" i="2"/>
  <c r="BK449" i="2"/>
  <c r="BK448" i="2"/>
  <c r="J446" i="2"/>
  <c r="BK443" i="2"/>
  <c r="BK440" i="2"/>
  <c r="J439" i="2"/>
  <c r="BK437" i="2"/>
  <c r="BK435" i="2"/>
  <c r="J433" i="2"/>
  <c r="BK426" i="2"/>
  <c r="BK425" i="2"/>
  <c r="J424" i="2"/>
  <c r="J422" i="2"/>
  <c r="J421" i="2"/>
  <c r="BK419" i="2"/>
  <c r="J417" i="2"/>
  <c r="J413" i="2"/>
  <c r="BK411" i="2"/>
  <c r="J400" i="2"/>
  <c r="J393" i="2"/>
  <c r="J390" i="2"/>
  <c r="J387" i="2"/>
  <c r="BK380" i="2"/>
  <c r="J378" i="2"/>
  <c r="BK376" i="2"/>
  <c r="BK373" i="2"/>
  <c r="BK372" i="2"/>
  <c r="BK360" i="2"/>
  <c r="BK352" i="2"/>
  <c r="J350" i="2"/>
  <c r="BK349" i="2"/>
  <c r="J340" i="2"/>
  <c r="J324" i="2"/>
  <c r="J321" i="2"/>
  <c r="J319" i="2"/>
  <c r="BK314" i="2"/>
  <c r="J312" i="2"/>
  <c r="BK311" i="2"/>
  <c r="BK303" i="2"/>
  <c r="BK301" i="2"/>
  <c r="BK299" i="2"/>
  <c r="BK298" i="2"/>
  <c r="BK295" i="2"/>
  <c r="J294" i="2"/>
  <c r="J293" i="2"/>
  <c r="J292" i="2"/>
  <c r="BK291" i="2"/>
  <c r="J289" i="2"/>
  <c r="BK284" i="2"/>
  <c r="BK282" i="2"/>
  <c r="J277" i="2"/>
  <c r="BK275" i="2"/>
  <c r="J273" i="2"/>
  <c r="J271" i="2"/>
  <c r="BK269" i="2"/>
  <c r="J267" i="2"/>
  <c r="J265" i="2"/>
  <c r="J263" i="2"/>
  <c r="J261" i="2"/>
  <c r="J259" i="2"/>
  <c r="J254" i="2"/>
  <c r="J252" i="2"/>
  <c r="J249" i="2"/>
  <c r="J247" i="2"/>
  <c r="J241" i="2"/>
  <c r="J240" i="2"/>
  <c r="J231" i="2"/>
  <c r="BK229" i="2"/>
  <c r="BK227" i="2"/>
  <c r="BK225" i="2"/>
  <c r="BK222" i="2"/>
  <c r="J219" i="2"/>
  <c r="J217" i="2"/>
  <c r="J215" i="2"/>
  <c r="J214" i="2"/>
  <c r="J212" i="2"/>
  <c r="J203" i="2"/>
  <c r="J201" i="2"/>
  <c r="J199" i="2"/>
  <c r="BK197" i="2"/>
  <c r="J195" i="2"/>
  <c r="J192" i="2"/>
  <c r="BK190" i="2"/>
  <c r="J188" i="2"/>
  <c r="J184" i="2"/>
  <c r="BK183" i="2"/>
  <c r="J181" i="2"/>
  <c r="BK179" i="2"/>
  <c r="J177" i="2"/>
  <c r="BK163" i="2"/>
  <c r="J162" i="2"/>
  <c r="J158" i="2"/>
  <c r="BK157" i="2"/>
  <c r="BK155" i="2"/>
  <c r="BK144" i="2"/>
  <c r="R143" i="2" l="1"/>
  <c r="P194" i="2"/>
  <c r="R211" i="2"/>
  <c r="R233" i="2"/>
  <c r="R251" i="2"/>
  <c r="T264" i="2"/>
  <c r="P279" i="2"/>
  <c r="T288" i="2"/>
  <c r="P297" i="2"/>
  <c r="R307" i="2"/>
  <c r="R320" i="2"/>
  <c r="T369" i="2"/>
  <c r="P386" i="2"/>
  <c r="P410" i="2"/>
  <c r="P442" i="2"/>
  <c r="T453" i="2"/>
  <c r="P488" i="2"/>
  <c r="R511" i="2"/>
  <c r="P124" i="3"/>
  <c r="P123" i="3" s="1"/>
  <c r="P122" i="3" s="1"/>
  <c r="AU97" i="1" s="1"/>
  <c r="P124" i="4"/>
  <c r="P123" i="4" s="1"/>
  <c r="P122" i="4" s="1"/>
  <c r="AU98" i="1" s="1"/>
  <c r="BK141" i="5"/>
  <c r="J141" i="5" s="1"/>
  <c r="J104" i="5" s="1"/>
  <c r="T143" i="2"/>
  <c r="BK211" i="2"/>
  <c r="J211" i="2" s="1"/>
  <c r="J102" i="2" s="1"/>
  <c r="BK233" i="2"/>
  <c r="J233" i="2"/>
  <c r="J103" i="2" s="1"/>
  <c r="T233" i="2"/>
  <c r="T251" i="2"/>
  <c r="R264" i="2"/>
  <c r="T279" i="2"/>
  <c r="R288" i="2"/>
  <c r="T297" i="2"/>
  <c r="T307" i="2"/>
  <c r="T320" i="2"/>
  <c r="BK386" i="2"/>
  <c r="J386" i="2"/>
  <c r="J112" i="2"/>
  <c r="BK410" i="2"/>
  <c r="J410" i="2" s="1"/>
  <c r="J113" i="2" s="1"/>
  <c r="BK442" i="2"/>
  <c r="J442" i="2"/>
  <c r="J115" i="2" s="1"/>
  <c r="T442" i="2"/>
  <c r="R453" i="2"/>
  <c r="T488" i="2"/>
  <c r="P511" i="2"/>
  <c r="R124" i="3"/>
  <c r="R123" i="3"/>
  <c r="R122" i="3" s="1"/>
  <c r="T124" i="4"/>
  <c r="T123" i="4"/>
  <c r="T122" i="4"/>
  <c r="BK128" i="5"/>
  <c r="T128" i="5"/>
  <c r="R132" i="5"/>
  <c r="P135" i="5"/>
  <c r="T135" i="5"/>
  <c r="P141" i="5"/>
  <c r="P143" i="2"/>
  <c r="T194" i="2"/>
  <c r="T211" i="2"/>
  <c r="P233" i="2"/>
  <c r="P251" i="2"/>
  <c r="P264" i="2"/>
  <c r="BK288" i="2"/>
  <c r="J288" i="2" s="1"/>
  <c r="J107" i="2" s="1"/>
  <c r="BK297" i="2"/>
  <c r="J297" i="2" s="1"/>
  <c r="J108" i="2" s="1"/>
  <c r="BK307" i="2"/>
  <c r="J307" i="2"/>
  <c r="J109" i="2"/>
  <c r="BK320" i="2"/>
  <c r="J320" i="2"/>
  <c r="J110" i="2"/>
  <c r="BK369" i="2"/>
  <c r="J369" i="2" s="1"/>
  <c r="J111" i="2" s="1"/>
  <c r="P369" i="2"/>
  <c r="R386" i="2"/>
  <c r="R410" i="2"/>
  <c r="R442" i="2"/>
  <c r="P453" i="2"/>
  <c r="R488" i="2"/>
  <c r="T511" i="2"/>
  <c r="BK124" i="3"/>
  <c r="J124" i="3"/>
  <c r="J100" i="3"/>
  <c r="BK124" i="4"/>
  <c r="J124" i="4"/>
  <c r="J100" i="4"/>
  <c r="P128" i="5"/>
  <c r="BK132" i="5"/>
  <c r="J132" i="5"/>
  <c r="J101" i="5"/>
  <c r="BK135" i="5"/>
  <c r="J135" i="5" s="1"/>
  <c r="J102" i="5" s="1"/>
  <c r="BK138" i="5"/>
  <c r="J138" i="5"/>
  <c r="J103" i="5" s="1"/>
  <c r="R141" i="5"/>
  <c r="BK143" i="2"/>
  <c r="J143" i="2" s="1"/>
  <c r="J100" i="2" s="1"/>
  <c r="BK194" i="2"/>
  <c r="J194" i="2"/>
  <c r="J101" i="2" s="1"/>
  <c r="R194" i="2"/>
  <c r="P211" i="2"/>
  <c r="BK251" i="2"/>
  <c r="J251" i="2" s="1"/>
  <c r="J104" i="2" s="1"/>
  <c r="BK264" i="2"/>
  <c r="J264" i="2"/>
  <c r="J105" i="2" s="1"/>
  <c r="BK279" i="2"/>
  <c r="J279" i="2"/>
  <c r="J106" i="2"/>
  <c r="R279" i="2"/>
  <c r="P288" i="2"/>
  <c r="R297" i="2"/>
  <c r="P307" i="2"/>
  <c r="P320" i="2"/>
  <c r="R369" i="2"/>
  <c r="T386" i="2"/>
  <c r="T410" i="2"/>
  <c r="BK453" i="2"/>
  <c r="J453" i="2" s="1"/>
  <c r="J116" i="2" s="1"/>
  <c r="BK488" i="2"/>
  <c r="J488" i="2" s="1"/>
  <c r="J117" i="2" s="1"/>
  <c r="BK511" i="2"/>
  <c r="J511" i="2"/>
  <c r="J118" i="2" s="1"/>
  <c r="T124" i="3"/>
  <c r="T123" i="3"/>
  <c r="T122" i="3"/>
  <c r="R124" i="4"/>
  <c r="R123" i="4" s="1"/>
  <c r="R122" i="4" s="1"/>
  <c r="R128" i="5"/>
  <c r="R127" i="5" s="1"/>
  <c r="R126" i="5" s="1"/>
  <c r="P132" i="5"/>
  <c r="T132" i="5"/>
  <c r="R135" i="5"/>
  <c r="P138" i="5"/>
  <c r="R138" i="5"/>
  <c r="T138" i="5"/>
  <c r="T141" i="5"/>
  <c r="J91" i="2"/>
  <c r="J94" i="2"/>
  <c r="BE146" i="2"/>
  <c r="BE151" i="2"/>
  <c r="BE154" i="2"/>
  <c r="BE165" i="2"/>
  <c r="BE205" i="2"/>
  <c r="BE207" i="2"/>
  <c r="BE243" i="2"/>
  <c r="BE255" i="2"/>
  <c r="BE261" i="2"/>
  <c r="BE263" i="2"/>
  <c r="BE267" i="2"/>
  <c r="BE280" i="2"/>
  <c r="BE289" i="2"/>
  <c r="BE291" i="2"/>
  <c r="BE292" i="2"/>
  <c r="BE305" i="2"/>
  <c r="BE308" i="2"/>
  <c r="BE316" i="2"/>
  <c r="BE317" i="2"/>
  <c r="BE322" i="2"/>
  <c r="BE326" i="2"/>
  <c r="BE332" i="2"/>
  <c r="BE334" i="2"/>
  <c r="BE336" i="2"/>
  <c r="BE337" i="2"/>
  <c r="BE346" i="2"/>
  <c r="BE356" i="2"/>
  <c r="BE363" i="2"/>
  <c r="BE385" i="2"/>
  <c r="BE395" i="2"/>
  <c r="BE402" i="2"/>
  <c r="BE403" i="2"/>
  <c r="BE406" i="2"/>
  <c r="BE407" i="2"/>
  <c r="BE414" i="2"/>
  <c r="BE428" i="2"/>
  <c r="BE429" i="2"/>
  <c r="BE451" i="2"/>
  <c r="BE452" i="2"/>
  <c r="BE461" i="2"/>
  <c r="BE463" i="2"/>
  <c r="BE475" i="2"/>
  <c r="BE480" i="2"/>
  <c r="BE482" i="2"/>
  <c r="BE501" i="2"/>
  <c r="BE507" i="2"/>
  <c r="BE509" i="2"/>
  <c r="BE512" i="2"/>
  <c r="BE514" i="2"/>
  <c r="BE517" i="2"/>
  <c r="BE519" i="2"/>
  <c r="BE522" i="2"/>
  <c r="BE524" i="2"/>
  <c r="BE528" i="2"/>
  <c r="BE531" i="2"/>
  <c r="E85" i="3"/>
  <c r="J94" i="3"/>
  <c r="J116" i="3"/>
  <c r="BE129" i="3"/>
  <c r="BE130" i="3"/>
  <c r="BE137" i="3"/>
  <c r="BE140" i="3"/>
  <c r="BE144" i="3"/>
  <c r="BE146" i="3"/>
  <c r="BE147" i="3"/>
  <c r="BE148" i="3"/>
  <c r="BE151" i="3"/>
  <c r="BE159" i="3"/>
  <c r="BE160" i="3"/>
  <c r="BE162" i="3"/>
  <c r="BE164" i="3"/>
  <c r="BE165" i="3"/>
  <c r="BE166" i="3"/>
  <c r="BE168" i="3"/>
  <c r="BE169" i="3"/>
  <c r="J94" i="4"/>
  <c r="F118" i="4"/>
  <c r="BE125" i="4"/>
  <c r="BE129" i="4"/>
  <c r="BE131" i="4"/>
  <c r="BE132" i="4"/>
  <c r="E85" i="5"/>
  <c r="F122" i="5"/>
  <c r="J123" i="5"/>
  <c r="BE129" i="5"/>
  <c r="BE133" i="5"/>
  <c r="F94" i="2"/>
  <c r="BE153" i="2"/>
  <c r="BE170" i="2"/>
  <c r="BE179" i="2"/>
  <c r="BE188" i="2"/>
  <c r="BE199" i="2"/>
  <c r="BE209" i="2"/>
  <c r="BE212" i="2"/>
  <c r="BE217" i="2"/>
  <c r="BE222" i="2"/>
  <c r="BE225" i="2"/>
  <c r="BE229" i="2"/>
  <c r="BE231" i="2"/>
  <c r="BE234" i="2"/>
  <c r="BE236" i="2"/>
  <c r="BE252" i="2"/>
  <c r="BE259" i="2"/>
  <c r="BE269" i="2"/>
  <c r="BE273" i="2"/>
  <c r="BE275" i="2"/>
  <c r="BE286" i="2"/>
  <c r="BE293" i="2"/>
  <c r="BE298" i="2"/>
  <c r="BE301" i="2"/>
  <c r="BE319" i="2"/>
  <c r="BE325" i="2"/>
  <c r="BE338" i="2"/>
  <c r="BE340" i="2"/>
  <c r="BE348" i="2"/>
  <c r="BE350" i="2"/>
  <c r="BE352" i="2"/>
  <c r="BE358" i="2"/>
  <c r="BE361" i="2"/>
  <c r="BE370" i="2"/>
  <c r="BE372" i="2"/>
  <c r="BE380" i="2"/>
  <c r="BE387" i="2"/>
  <c r="BE397" i="2"/>
  <c r="BE417" i="2"/>
  <c r="BE421" i="2"/>
  <c r="BE422" i="2"/>
  <c r="BE424" i="2"/>
  <c r="BE425" i="2"/>
  <c r="BE427" i="2"/>
  <c r="BE433" i="2"/>
  <c r="BE435" i="2"/>
  <c r="BE448" i="2"/>
  <c r="BE450" i="2"/>
  <c r="BE456" i="2"/>
  <c r="BE471" i="2"/>
  <c r="BE473" i="2"/>
  <c r="BE476" i="2"/>
  <c r="BE481" i="2"/>
  <c r="BE486" i="2"/>
  <c r="BE489" i="2"/>
  <c r="BE493" i="2"/>
  <c r="BE497" i="2"/>
  <c r="BK530" i="2"/>
  <c r="J530" i="2"/>
  <c r="J119" i="2" s="1"/>
  <c r="J93" i="3"/>
  <c r="F118" i="3"/>
  <c r="BE126" i="3"/>
  <c r="BE128" i="3"/>
  <c r="BE142" i="3"/>
  <c r="BE153" i="3"/>
  <c r="BE156" i="3"/>
  <c r="BE157" i="3"/>
  <c r="BE158" i="3"/>
  <c r="BE167" i="3"/>
  <c r="BE170" i="3"/>
  <c r="E85" i="4"/>
  <c r="F94" i="4"/>
  <c r="J122" i="5"/>
  <c r="BE131" i="5"/>
  <c r="BE134" i="5"/>
  <c r="BE136" i="5"/>
  <c r="BE144" i="5"/>
  <c r="BE145" i="5"/>
  <c r="J93" i="2"/>
  <c r="E129" i="2"/>
  <c r="F137" i="2"/>
  <c r="BE147" i="2"/>
  <c r="BE155" i="2"/>
  <c r="BE158" i="2"/>
  <c r="BE181" i="2"/>
  <c r="BE183" i="2"/>
  <c r="BE186" i="2"/>
  <c r="BE190" i="2"/>
  <c r="BE192" i="2"/>
  <c r="BE195" i="2"/>
  <c r="BE214" i="2"/>
  <c r="BE219" i="2"/>
  <c r="BE249" i="2"/>
  <c r="BE310" i="2"/>
  <c r="BE312" i="2"/>
  <c r="BE318" i="2"/>
  <c r="BE321" i="2"/>
  <c r="BE323" i="2"/>
  <c r="BE328" i="2"/>
  <c r="BE330" i="2"/>
  <c r="BE353" i="2"/>
  <c r="BE360" i="2"/>
  <c r="BE365" i="2"/>
  <c r="BE373" i="2"/>
  <c r="BE374" i="2"/>
  <c r="BE390" i="2"/>
  <c r="BE392" i="2"/>
  <c r="BE393" i="2"/>
  <c r="BE411" i="2"/>
  <c r="BE431" i="2"/>
  <c r="BE439" i="2"/>
  <c r="BE445" i="2"/>
  <c r="BE449" i="2"/>
  <c r="BE454" i="2"/>
  <c r="BE462" i="2"/>
  <c r="BE464" i="2"/>
  <c r="BE466" i="2"/>
  <c r="BE467" i="2"/>
  <c r="BE474" i="2"/>
  <c r="BE499" i="2"/>
  <c r="BE503" i="2"/>
  <c r="BE505" i="2"/>
  <c r="F119" i="3"/>
  <c r="BE125" i="3"/>
  <c r="BE127" i="3"/>
  <c r="BE133" i="3"/>
  <c r="BE135" i="3"/>
  <c r="BE136" i="3"/>
  <c r="BE138" i="3"/>
  <c r="BE141" i="3"/>
  <c r="BE143" i="3"/>
  <c r="BE145" i="3"/>
  <c r="BE150" i="3"/>
  <c r="BE152" i="3"/>
  <c r="BE155" i="3"/>
  <c r="BE161" i="3"/>
  <c r="BE171" i="3"/>
  <c r="J91" i="4"/>
  <c r="J93" i="4"/>
  <c r="BE126" i="4"/>
  <c r="BE127" i="4"/>
  <c r="BE128" i="4"/>
  <c r="J91" i="5"/>
  <c r="F123" i="5"/>
  <c r="BE130" i="5"/>
  <c r="BE137" i="5"/>
  <c r="BE140" i="5"/>
  <c r="BE142" i="5"/>
  <c r="BE146" i="5"/>
  <c r="BE144" i="2"/>
  <c r="BE149" i="2"/>
  <c r="BE157" i="2"/>
  <c r="BE162" i="2"/>
  <c r="BE163" i="2"/>
  <c r="BE177" i="2"/>
  <c r="BE184" i="2"/>
  <c r="BE197" i="2"/>
  <c r="BE201" i="2"/>
  <c r="BE203" i="2"/>
  <c r="BE215" i="2"/>
  <c r="BE227" i="2"/>
  <c r="BE240" i="2"/>
  <c r="BE241" i="2"/>
  <c r="BE247" i="2"/>
  <c r="BE254" i="2"/>
  <c r="BE265" i="2"/>
  <c r="BE271" i="2"/>
  <c r="BE277" i="2"/>
  <c r="BE282" i="2"/>
  <c r="BE284" i="2"/>
  <c r="BE294" i="2"/>
  <c r="BE295" i="2"/>
  <c r="BE299" i="2"/>
  <c r="BE303" i="2"/>
  <c r="BE311" i="2"/>
  <c r="BE314" i="2"/>
  <c r="BE324" i="2"/>
  <c r="BE335" i="2"/>
  <c r="BE347" i="2"/>
  <c r="BE349" i="2"/>
  <c r="BE355" i="2"/>
  <c r="BE367" i="2"/>
  <c r="BE376" i="2"/>
  <c r="BE378" i="2"/>
  <c r="BE381" i="2"/>
  <c r="BE382" i="2"/>
  <c r="BE399" i="2"/>
  <c r="BE400" i="2"/>
  <c r="BE405" i="2"/>
  <c r="BE408" i="2"/>
  <c r="BE413" i="2"/>
  <c r="BE415" i="2"/>
  <c r="BE419" i="2"/>
  <c r="BE426" i="2"/>
  <c r="BE437" i="2"/>
  <c r="BE438" i="2"/>
  <c r="BE440" i="2"/>
  <c r="BE443" i="2"/>
  <c r="BE444" i="2"/>
  <c r="BE446" i="2"/>
  <c r="BE447" i="2"/>
  <c r="BE457" i="2"/>
  <c r="BE459" i="2"/>
  <c r="BE460" i="2"/>
  <c r="BE465" i="2"/>
  <c r="BE468" i="2"/>
  <c r="BE469" i="2"/>
  <c r="BE470" i="2"/>
  <c r="BE472" i="2"/>
  <c r="BE478" i="2"/>
  <c r="BE484" i="2"/>
  <c r="BE491" i="2"/>
  <c r="BE495" i="2"/>
  <c r="BE131" i="3"/>
  <c r="BE132" i="3"/>
  <c r="BE134" i="3"/>
  <c r="BE139" i="3"/>
  <c r="BE149" i="3"/>
  <c r="BE154" i="3"/>
  <c r="BE163" i="3"/>
  <c r="BE172" i="3"/>
  <c r="BE173" i="3"/>
  <c r="BE139" i="5"/>
  <c r="BE143" i="5"/>
  <c r="BE147" i="5"/>
  <c r="F37" i="2"/>
  <c r="BB96" i="1" s="1"/>
  <c r="F37" i="3"/>
  <c r="BB97" i="1" s="1"/>
  <c r="J36" i="4"/>
  <c r="AW98" i="1" s="1"/>
  <c r="J36" i="3"/>
  <c r="AW97" i="1" s="1"/>
  <c r="F36" i="4"/>
  <c r="BA98" i="1" s="1"/>
  <c r="F38" i="4"/>
  <c r="BC98" i="1" s="1"/>
  <c r="F37" i="5"/>
  <c r="BB99" i="1" s="1"/>
  <c r="F36" i="2"/>
  <c r="BA96" i="1" s="1"/>
  <c r="F36" i="3"/>
  <c r="BA97" i="1" s="1"/>
  <c r="F39" i="5"/>
  <c r="BD99" i="1" s="1"/>
  <c r="J36" i="2"/>
  <c r="AW96" i="1" s="1"/>
  <c r="F38" i="3"/>
  <c r="BC97" i="1" s="1"/>
  <c r="F38" i="5"/>
  <c r="BC99" i="1" s="1"/>
  <c r="AS94" i="1"/>
  <c r="F38" i="2"/>
  <c r="BC96" i="1"/>
  <c r="F39" i="2"/>
  <c r="BD96" i="1"/>
  <c r="F39" i="4"/>
  <c r="BD98" i="1"/>
  <c r="F36" i="5"/>
  <c r="BA99" i="1"/>
  <c r="F39" i="3"/>
  <c r="BD97" i="1"/>
  <c r="F37" i="4"/>
  <c r="BB98" i="1"/>
  <c r="J36" i="5"/>
  <c r="AW99" i="1"/>
  <c r="P127" i="5" l="1"/>
  <c r="P126" i="5" s="1"/>
  <c r="AU99" i="1" s="1"/>
  <c r="R441" i="2"/>
  <c r="T127" i="5"/>
  <c r="T126" i="5" s="1"/>
  <c r="BK127" i="5"/>
  <c r="J127" i="5"/>
  <c r="J99" i="5"/>
  <c r="T441" i="2"/>
  <c r="P441" i="2"/>
  <c r="P142" i="2"/>
  <c r="P141" i="2"/>
  <c r="AU96" i="1" s="1"/>
  <c r="R142" i="2"/>
  <c r="R141" i="2"/>
  <c r="T142" i="2"/>
  <c r="T141" i="2" s="1"/>
  <c r="BK441" i="2"/>
  <c r="J441" i="2"/>
  <c r="J114" i="2"/>
  <c r="BK123" i="4"/>
  <c r="BK122" i="4"/>
  <c r="J122" i="4"/>
  <c r="J128" i="5"/>
  <c r="J100" i="5" s="1"/>
  <c r="BK123" i="3"/>
  <c r="J123" i="3"/>
  <c r="J99" i="3"/>
  <c r="J35" i="3"/>
  <c r="AV97" i="1"/>
  <c r="AT97" i="1"/>
  <c r="F35" i="5"/>
  <c r="AZ99" i="1" s="1"/>
  <c r="J32" i="4"/>
  <c r="AG98" i="1"/>
  <c r="BC95" i="1"/>
  <c r="AY95" i="1" s="1"/>
  <c r="J35" i="2"/>
  <c r="AV96" i="1"/>
  <c r="AT96" i="1" s="1"/>
  <c r="BA95" i="1"/>
  <c r="AW95" i="1"/>
  <c r="F35" i="3"/>
  <c r="AZ97" i="1"/>
  <c r="F35" i="2"/>
  <c r="AZ96" i="1"/>
  <c r="F35" i="4"/>
  <c r="AZ98" i="1"/>
  <c r="J35" i="5"/>
  <c r="AV99" i="1"/>
  <c r="AT99" i="1"/>
  <c r="BD95" i="1"/>
  <c r="BD94" i="1" s="1"/>
  <c r="W33" i="1" s="1"/>
  <c r="BB95" i="1"/>
  <c r="BB94" i="1"/>
  <c r="W31" i="1" s="1"/>
  <c r="J35" i="4"/>
  <c r="AV98" i="1"/>
  <c r="AT98" i="1"/>
  <c r="J41" i="4" l="1"/>
  <c r="BK142" i="2"/>
  <c r="J142" i="2" s="1"/>
  <c r="J99" i="2" s="1"/>
  <c r="BK122" i="3"/>
  <c r="J122" i="3"/>
  <c r="J98" i="3" s="1"/>
  <c r="J98" i="4"/>
  <c r="J123" i="4"/>
  <c r="J99" i="4"/>
  <c r="BK126" i="5"/>
  <c r="J126" i="5"/>
  <c r="AN98" i="1"/>
  <c r="AU95" i="1"/>
  <c r="AU94" i="1" s="1"/>
  <c r="AZ95" i="1"/>
  <c r="AV95" i="1"/>
  <c r="AT95" i="1"/>
  <c r="BC94" i="1"/>
  <c r="W32" i="1"/>
  <c r="BA94" i="1"/>
  <c r="W30" i="1"/>
  <c r="J32" i="5"/>
  <c r="AG99" i="1"/>
  <c r="AN99" i="1"/>
  <c r="AX95" i="1"/>
  <c r="AX94" i="1"/>
  <c r="BK141" i="2" l="1"/>
  <c r="J141" i="2" s="1"/>
  <c r="J98" i="2" s="1"/>
  <c r="J41" i="5"/>
  <c r="J98" i="5"/>
  <c r="AW94" i="1"/>
  <c r="AK30" i="1"/>
  <c r="AZ94" i="1"/>
  <c r="W29" i="1"/>
  <c r="AY94" i="1"/>
  <c r="J32" i="3"/>
  <c r="AG97" i="1"/>
  <c r="AN97" i="1"/>
  <c r="J41" i="3" l="1"/>
  <c r="J32" i="2"/>
  <c r="AG96" i="1" s="1"/>
  <c r="AN96" i="1" s="1"/>
  <c r="AV94" i="1"/>
  <c r="AK29" i="1"/>
  <c r="J41" i="2" l="1"/>
  <c r="AT94" i="1"/>
  <c r="AG95" i="1"/>
  <c r="AN95" i="1" s="1"/>
  <c r="AG94" i="1" l="1"/>
  <c r="AN94" i="1" s="1"/>
  <c r="AK26" i="1" l="1"/>
  <c r="AK35" i="1"/>
</calcChain>
</file>

<file path=xl/sharedStrings.xml><?xml version="1.0" encoding="utf-8"?>
<sst xmlns="http://schemas.openxmlformats.org/spreadsheetml/2006/main" count="6451" uniqueCount="1337">
  <si>
    <t>Export Komplet</t>
  </si>
  <si>
    <t/>
  </si>
  <si>
    <t>2.0</t>
  </si>
  <si>
    <t>ZAMOK</t>
  </si>
  <si>
    <t>False</t>
  </si>
  <si>
    <t>{9ea5aff5-798c-430a-94d7-a7723e6df223}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</si>
  <si>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</si>
  <si>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</si>
  <si>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</si>
  <si>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</si>
  <si>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</si>
  <si>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</si>
  <si>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</si>
  <si>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</si>
  <si>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2018s05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</si>
  <si>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</si>
  <si>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</si>
  <si>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NYMBURK - REGENERACE PANELOVÉHO SÍDLIŠTĚ JANKOVICE</t>
  </si>
  <si>
    <t>KSO:</t>
  </si>
  <si>
    <t>CC-CZ:</t>
  </si>
  <si>
    <t>Místo:</t>
  </si>
  <si>
    <t xml:space="preserve"> </t>
  </si>
  <si>
    <t>Datum:</t>
  </si>
  <si>
    <t>30. 9. 2019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</si>
  <si>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</si>
  <si>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</si>
  <si>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</si>
  <si>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</si>
  <si>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</si>
  <si>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</si>
  <si>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</si>
  <si>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</si>
  <si>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</si>
  <si>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</si>
  <si>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</si>
  <si>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</si>
  <si>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</si>
  <si>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</si>
  <si>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</si>
  <si>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</si>
  <si>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</si>
  <si>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</si>
  <si>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</si>
  <si>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</si>
  <si>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</si>
  <si>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</si>
  <si>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</si>
  <si>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</si>
  <si>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</si>
  <si>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</si>
  <si>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</si>
  <si>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</si>
  <si>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</si>
  <si>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</si>
  <si>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</si>
  <si>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</si>
  <si>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</si>
  <si>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</si>
  <si>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</si>
  <si>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</si>
  <si>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</si>
  <si>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</si>
  <si>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</si>
  <si>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</si>
  <si>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</si>
  <si>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</si>
  <si>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</si>
  <si>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</si>
  <si>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</si>
  <si>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</si>
  <si>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</si>
  <si>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</si>
  <si>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</si>
  <si>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</si>
  <si>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</si>
  <si>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</si>
  <si>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</si>
  <si>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II</t>
  </si>
  <si>
    <t>II.etapa</t>
  </si>
  <si>
    <t>STA</t>
  </si>
  <si>
    <t>1</t>
  </si>
  <si>
    <t>{c15b33df-6b8d-42f4-b567-f44d7af26087}</t>
  </si>
  <si>
    <t>2</t>
  </si>
  <si>
    <t>/</t>
  </si>
  <si>
    <t>SO 101 Dopravní plochy - II.etapa</t>
  </si>
  <si>
    <t>Soupis</t>
  </si>
  <si>
    <t>{85045777-8c65-4c4f-91d8-f238c50125be}</t>
  </si>
  <si>
    <t>II-etapa-VO</t>
  </si>
  <si>
    <t>SO 401 Veřejné osvětlení</t>
  </si>
  <si>
    <t>{4b21fcde-ffbd-4c82-a637-130cd31a615f}</t>
  </si>
  <si>
    <t>II-etapa-VO-N</t>
  </si>
  <si>
    <t>SO 401 Veřejné osvětlení-neuznatelné náklady</t>
  </si>
  <si>
    <t>{0a2aec92-fad2-424e-b4b8-be76c0c82917}</t>
  </si>
  <si>
    <t>II.etapa-VRN</t>
  </si>
  <si>
    <t>Vedlejší rozpočtové náklady - II.etapa</t>
  </si>
  <si>
    <t>{7e1c2031-dee4-4052-81d5-09bb81c6a40e}</t>
  </si>
  <si>
    <t>oa</t>
  </si>
  <si>
    <t>odpad asfalt</t>
  </si>
  <si>
    <t>521,4</t>
  </si>
  <si>
    <t>oaf</t>
  </si>
  <si>
    <t>odpad asfalt-frézovaný</t>
  </si>
  <si>
    <t>207,36</t>
  </si>
  <si>
    <t>KRYCÍ LIST SOUPISU PRACÍ</t>
  </si>
  <si>
    <t>ob</t>
  </si>
  <si>
    <t>odpad beton</t>
  </si>
  <si>
    <t>2809,52</t>
  </si>
  <si>
    <t>ok</t>
  </si>
  <si>
    <t>odpad kamenivo</t>
  </si>
  <si>
    <t>1101,15</t>
  </si>
  <si>
    <t>plochach</t>
  </si>
  <si>
    <t>plocha chodníků</t>
  </si>
  <si>
    <t>1037</t>
  </si>
  <si>
    <t>plochakeř</t>
  </si>
  <si>
    <t>plocha pro nízké keře</t>
  </si>
  <si>
    <t>50</t>
  </si>
  <si>
    <t>Objekt:</t>
  </si>
  <si>
    <t>plochazch</t>
  </si>
  <si>
    <t>plocha zesíleného chodníku</t>
  </si>
  <si>
    <t>1060</t>
  </si>
  <si>
    <t>II - II.etapa</t>
  </si>
  <si>
    <t>plvp</t>
  </si>
  <si>
    <t>plocha výměny podloží</t>
  </si>
  <si>
    <t>3300</t>
  </si>
  <si>
    <t>Soupis:</t>
  </si>
  <si>
    <t>pnp</t>
  </si>
  <si>
    <t>požární nástupní plochy pro zatravnění</t>
  </si>
  <si>
    <t>687</t>
  </si>
  <si>
    <t>II.etapa - SO 101 Dopravní plochy - II.etapa</t>
  </si>
  <si>
    <t>psu</t>
  </si>
  <si>
    <t>plocha sadových úprav</t>
  </si>
  <si>
    <t>3940</t>
  </si>
  <si>
    <t>vvp</t>
  </si>
  <si>
    <t>výkop výměna podloží</t>
  </si>
  <si>
    <t>990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</si>
  <si>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</si>
  <si>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</si>
  <si>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</si>
  <si>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</si>
  <si>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</si>
  <si>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</si>
  <si>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</si>
  <si>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1-1 - Případná výměna podloží</t>
  </si>
  <si>
    <t xml:space="preserve">    5-2 - Konstrukce B - parkovací plochy</t>
  </si>
  <si>
    <t xml:space="preserve">    5-3 - Konstrukce C - chodníky, plochy u kontejnerů</t>
  </si>
  <si>
    <t xml:space="preserve">    5-5 - Konstrukce E - zesílený chodník</t>
  </si>
  <si>
    <t xml:space="preserve">    5-6 - Konstrukce F - retardéry a zvýšené plochy</t>
  </si>
  <si>
    <t xml:space="preserve">    5-6-1 - Konstrukce F1 - dlážděné komunikace</t>
  </si>
  <si>
    <t xml:space="preserve">    5-7 - Konstrukce G - živičný chodník</t>
  </si>
  <si>
    <t xml:space="preserve">    5-8 - Konstrukce I - zatravněné požární plochy</t>
  </si>
  <si>
    <t xml:space="preserve">    8 - Trubní vedení</t>
  </si>
  <si>
    <t xml:space="preserve">    9 - Ostatní konstrukce a práce-bourání</t>
  </si>
  <si>
    <t xml:space="preserve">    9-0 - Případné zakrytí horkovodních šachet - 2 ks</t>
  </si>
  <si>
    <t xml:space="preserve">    9-1 - Mobiliář</t>
  </si>
  <si>
    <t xml:space="preserve">    9-1-2 - Dětské hřiště</t>
  </si>
  <si>
    <t xml:space="preserve">    9-2 - Terénní a sadové úpravy</t>
  </si>
  <si>
    <t xml:space="preserve">      9-2-1 - Odstranění </t>
  </si>
  <si>
    <t xml:space="preserve">      9-2-2 - Výsadby</t>
  </si>
  <si>
    <t xml:space="preserve">      9-2-3 - KTÚ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</si>
  <si>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</si>
  <si>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</si>
  <si>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</si>
  <si>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</si>
  <si>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</si>
  <si>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</si>
  <si>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</si>
  <si>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</si>
  <si>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</si>
  <si>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</si>
  <si>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</si>
  <si>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</si>
  <si>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</si>
  <si>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</si>
  <si>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</si>
  <si>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</si>
  <si>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</si>
  <si>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</si>
  <si>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</si>
  <si>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</si>
  <si>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113106134</t>
  </si>
  <si>
    <t>Rozebrání dlažeb ze zámkových dlaždic komunikací pro pěší strojně pl do 50 m2</t>
  </si>
  <si>
    <t>m2</t>
  </si>
  <si>
    <t>4</t>
  </si>
  <si>
    <t>-824197535</t>
  </si>
  <si>
    <t>VV</t>
  </si>
  <si>
    <t>7+7+10+10+3+9+9</t>
  </si>
  <si>
    <t>113107322</t>
  </si>
  <si>
    <t>Odstranění podkladu z kameniva drceného tl 200 mm strojně pl do 50 m2</t>
  </si>
  <si>
    <t>237109188</t>
  </si>
  <si>
    <t>3</t>
  </si>
  <si>
    <t>113107163</t>
  </si>
  <si>
    <t>Odstranění podkladu z kameniva drceného tl 300 mm strojně pl přes 50 do 200 m2</t>
  </si>
  <si>
    <t>601830600</t>
  </si>
  <si>
    <t>(410+35+15)+345</t>
  </si>
  <si>
    <t>113107177</t>
  </si>
  <si>
    <t>Odstranění podkladu z betonu vyztuženého sítěmi tl 300 mm strojně pl přes 50 do 200 m2</t>
  </si>
  <si>
    <t>1240218949</t>
  </si>
  <si>
    <t>5</t>
  </si>
  <si>
    <t>113107182</t>
  </si>
  <si>
    <t>Odstranění podkladu živičného tl 100 mm strojně pl přes 50 do 200 m2</t>
  </si>
  <si>
    <t>-210830662</t>
  </si>
  <si>
    <t>190+(25+295)+(336+212+225+235+112+380)+(210+150)</t>
  </si>
  <si>
    <t>6</t>
  </si>
  <si>
    <t>113107176</t>
  </si>
  <si>
    <t>Odstranění podkladu z betonu vyztuženého sítěmi tl 150 mm strojně pl přes 50 do 200 m2</t>
  </si>
  <si>
    <t>952547384</t>
  </si>
  <si>
    <t>7</t>
  </si>
  <si>
    <t>113107321</t>
  </si>
  <si>
    <t>Odstranění podkladu z kameniva drceného tl 100 mm strojně pl do 50 m2</t>
  </si>
  <si>
    <t>1605058099</t>
  </si>
  <si>
    <t>8</t>
  </si>
  <si>
    <t>113107237</t>
  </si>
  <si>
    <t>Odstranění podkladu z betonu vyztuženého sítěmi tl 300 mm strojně pl přes 200 m2</t>
  </si>
  <si>
    <t>-149750253</t>
  </si>
  <si>
    <t>380+(67+72+77+70+60)+(68+88+7+155+67+70+168+250+60+54+106+111)</t>
  </si>
  <si>
    <t>9</t>
  </si>
  <si>
    <t>113107221</t>
  </si>
  <si>
    <t>Odstranění podkladu z kameniva drceného tl 100 mm strojně pl přes 200 m2</t>
  </si>
  <si>
    <t>1115281359</t>
  </si>
  <si>
    <t>10</t>
  </si>
  <si>
    <t>113154123</t>
  </si>
  <si>
    <t>Frézování živičného krytu tl 50 mm pruh š 1 m pl do 500 m2 bez překážek v trase</t>
  </si>
  <si>
    <t>60545288</t>
  </si>
  <si>
    <t>320+495</t>
  </si>
  <si>
    <t>Součet</t>
  </si>
  <si>
    <t>11</t>
  </si>
  <si>
    <t>113155123</t>
  </si>
  <si>
    <t>Frézování betonového krytu tl 50 mm pruh š 1 m pl do 500 m2 bez překážek v trase</t>
  </si>
  <si>
    <t>-664194783</t>
  </si>
  <si>
    <t>12</t>
  </si>
  <si>
    <t>113202111</t>
  </si>
  <si>
    <t>Vytrhání obrub krajníků obrubníků stojatých</t>
  </si>
  <si>
    <t>m</t>
  </si>
  <si>
    <t>722038743</t>
  </si>
  <si>
    <t>(102+9+110)+(99+111)</t>
  </si>
  <si>
    <t>13</t>
  </si>
  <si>
    <t>113204111</t>
  </si>
  <si>
    <t>Vytrhání obrub záhonových</t>
  </si>
  <si>
    <t>909140268</t>
  </si>
  <si>
    <t>(34+28+23+16+18)+(56+15+20+14+40+20+25+20+15)</t>
  </si>
  <si>
    <t>26+24+36+20+63+145+78+17+81+37+15+15+41+18+76+34+28+63+18+58+16+67+15</t>
  </si>
  <si>
    <t>192+14+145+35+35+125+123+62+45+45+110+35+35+85+45+45</t>
  </si>
  <si>
    <t>14</t>
  </si>
  <si>
    <t>122201101</t>
  </si>
  <si>
    <t>Odkopávky a prokopávky nezapažené v hornině tř. 3 objem do 100 m3</t>
  </si>
  <si>
    <t>m3</t>
  </si>
  <si>
    <t>989013281</t>
  </si>
  <si>
    <t>(10+16+16+16+27+26)*0,5</t>
  </si>
  <si>
    <t>(680+113)*0,5+(25+30+25+30+12+27+23+24+22)*0,3</t>
  </si>
  <si>
    <t>(48+42+40+150+38)*0,4</t>
  </si>
  <si>
    <t>(15+25+26+26+20+27+56+52+47+32+30+47+53+62+29+16+21+24+24+14)*0,4</t>
  </si>
  <si>
    <t>92</t>
  </si>
  <si>
    <t>132201101</t>
  </si>
  <si>
    <t>Hloubení rýh š do 600 mm v hornině tř. 3 objemu do 100 m3</t>
  </si>
  <si>
    <t>-1241551749</t>
  </si>
  <si>
    <t>(5+1+2+5)*0,6*1,2+0,64</t>
  </si>
  <si>
    <t>16</t>
  </si>
  <si>
    <t>132201201</t>
  </si>
  <si>
    <t>Hloubení rýh š do 2000 mm v hornině tř. 3 objemu do 100 m3</t>
  </si>
  <si>
    <t>446747836</t>
  </si>
  <si>
    <t>((55+9)+(3*44+29+7+11))*0,8+0,6</t>
  </si>
  <si>
    <t>17</t>
  </si>
  <si>
    <t>162701105</t>
  </si>
  <si>
    <t>Vodorovné přemístění do 10000 m výkopku/sypaniny z horniny tř. 1 až 4</t>
  </si>
  <si>
    <t>-1461166445</t>
  </si>
  <si>
    <t>995+10+195</t>
  </si>
  <si>
    <t>18</t>
  </si>
  <si>
    <t>171201201</t>
  </si>
  <si>
    <t>Uložení sypaniny na skládky</t>
  </si>
  <si>
    <t>1784474747</t>
  </si>
  <si>
    <t>19</t>
  </si>
  <si>
    <t>171201211</t>
  </si>
  <si>
    <t>Poplatek za uložení stavebního odpadu - zeminy a kameniva na skládce</t>
  </si>
  <si>
    <t>t</t>
  </si>
  <si>
    <t>573614957</t>
  </si>
  <si>
    <t>1200*1,8</t>
  </si>
  <si>
    <t>20</t>
  </si>
  <si>
    <t>174101101</t>
  </si>
  <si>
    <t>Zásyp jam, šachet rýh nebo kolem objektů sypaninou se zhutněním</t>
  </si>
  <si>
    <t>897271400</t>
  </si>
  <si>
    <t>13*0,6*0,9</t>
  </si>
  <si>
    <t>175151101</t>
  </si>
  <si>
    <t>Obsypání potrubí strojně sypaninou bez prohození, uloženou do 3 m</t>
  </si>
  <si>
    <t>-816322934</t>
  </si>
  <si>
    <t>13*0,6*0,2</t>
  </si>
  <si>
    <t>22</t>
  </si>
  <si>
    <t>M</t>
  </si>
  <si>
    <t>58331200</t>
  </si>
  <si>
    <t>štěrkopísek netříděný zásypový</t>
  </si>
  <si>
    <t>339331814</t>
  </si>
  <si>
    <t>1,56*2 'Přepočtené koeficientem množství</t>
  </si>
  <si>
    <t>23</t>
  </si>
  <si>
    <t>181102302</t>
  </si>
  <si>
    <t>Úprava pláně v zářezech se zhutněním</t>
  </si>
  <si>
    <t>818554365</t>
  </si>
  <si>
    <t>1395+1255+1285+100+520+1790+755</t>
  </si>
  <si>
    <t>1-1</t>
  </si>
  <si>
    <t>Případná výměna podloží</t>
  </si>
  <si>
    <t>24</t>
  </si>
  <si>
    <t>122201102</t>
  </si>
  <si>
    <t>Odkopávky a prokopávky nezapažené v hornině tř. 3 objem do 1000 m3</t>
  </si>
  <si>
    <t>1035270472</t>
  </si>
  <si>
    <t>plvp*0,3</t>
  </si>
  <si>
    <t>25</t>
  </si>
  <si>
    <t>-2028305169</t>
  </si>
  <si>
    <t>26</t>
  </si>
  <si>
    <t>766577948</t>
  </si>
  <si>
    <t>27</t>
  </si>
  <si>
    <t>1586176173</t>
  </si>
  <si>
    <t>vvp*1,8</t>
  </si>
  <si>
    <t>28</t>
  </si>
  <si>
    <t>1042597345</t>
  </si>
  <si>
    <t>1395+1285+100+520</t>
  </si>
  <si>
    <t>29</t>
  </si>
  <si>
    <t>564831111</t>
  </si>
  <si>
    <t>Podklad ze štěrkodrtě ŠD tl 100 mm</t>
  </si>
  <si>
    <t>-995960267</t>
  </si>
  <si>
    <t>30</t>
  </si>
  <si>
    <t>564861111</t>
  </si>
  <si>
    <t>Podklad ze štěrkodrtě ŠD tl 200 mm</t>
  </si>
  <si>
    <t>-1792975048</t>
  </si>
  <si>
    <t>31</t>
  </si>
  <si>
    <t>919726221</t>
  </si>
  <si>
    <t>Geotextilie pro vyztužení, separaci a filtraci tkaná z polyesteru podélná/příčná pevnost 100/50 kN/m</t>
  </si>
  <si>
    <t>-500450816</t>
  </si>
  <si>
    <t>plvp*1,1</t>
  </si>
  <si>
    <t>5-2</t>
  </si>
  <si>
    <t>Konstrukce B - parkovací plochy</t>
  </si>
  <si>
    <t>32</t>
  </si>
  <si>
    <t>564851111</t>
  </si>
  <si>
    <t>Podklad ze štěrkodrtě ŠD tl 150 mm</t>
  </si>
  <si>
    <t>-1100839433</t>
  </si>
  <si>
    <t>1255*5/4,5</t>
  </si>
  <si>
    <t>33</t>
  </si>
  <si>
    <t>564952111</t>
  </si>
  <si>
    <t>Podklad z mechanicky zpevněného kameniva MZK tl 150 mm</t>
  </si>
  <si>
    <t>-275523850</t>
  </si>
  <si>
    <t>34</t>
  </si>
  <si>
    <t>596412212</t>
  </si>
  <si>
    <t>Kladení dlažby z vegetačních tvárnic pozemních komunikací tl 80 mm do 300 m2</t>
  </si>
  <si>
    <t>755328157</t>
  </si>
  <si>
    <t>(250+38)+(192+192+193+193+51+74+72)</t>
  </si>
  <si>
    <t>35</t>
  </si>
  <si>
    <t>59245005-1</t>
  </si>
  <si>
    <t>dlažba skladebná betonová 200x100x80mm barevná červená</t>
  </si>
  <si>
    <t>280375807</t>
  </si>
  <si>
    <t>((2+55)*4,4+26*2,8+17*5,3)*0,1+0,13</t>
  </si>
  <si>
    <t>36</t>
  </si>
  <si>
    <t>59245030-1</t>
  </si>
  <si>
    <t>dlažba skladebná betonová 200x200x80mm přírodní zatraňovací</t>
  </si>
  <si>
    <t>116701136</t>
  </si>
  <si>
    <t>P</t>
  </si>
  <si>
    <t>Poznámka k položce:_x000D_
zatravňovací dlažba čtvercového tvaru, distanční nálisky vymezují spáry o šířce 30 mm</t>
  </si>
  <si>
    <t>((250+38)+(192+192+193+193+51+74+72)-41)*1,03</t>
  </si>
  <si>
    <t>37</t>
  </si>
  <si>
    <t>58343810</t>
  </si>
  <si>
    <t>kamenivo drcené hrubé frakce 4/8</t>
  </si>
  <si>
    <t>179099101</t>
  </si>
  <si>
    <t>Poznámka k položce:_x000D_
Pro zásyp vegetačních otvorů</t>
  </si>
  <si>
    <t>(1255)*0,3*0,08*1,9</t>
  </si>
  <si>
    <t>38</t>
  </si>
  <si>
    <t>571908111-1</t>
  </si>
  <si>
    <t>Kryt vymývaným dekoračním kamenivem (kačírkem) tl 100 mm</t>
  </si>
  <si>
    <t>-675198820</t>
  </si>
  <si>
    <t>(8+54)+(119+44)</t>
  </si>
  <si>
    <t>39</t>
  </si>
  <si>
    <t>919726121</t>
  </si>
  <si>
    <t>Geotextilie pro ochranu, separaci a filtraci netkaná měrná hmotnost do 200 g/m2</t>
  </si>
  <si>
    <t>-1564286596</t>
  </si>
  <si>
    <t>225*1,05</t>
  </si>
  <si>
    <t>40</t>
  </si>
  <si>
    <t>919726122</t>
  </si>
  <si>
    <t>Geotextilie pro ochranu, separaci a filtraci netkaná měrná hmotnost do 300 g/m2</t>
  </si>
  <si>
    <t>1427128786</t>
  </si>
  <si>
    <t>((55+9)+(3*44+29+7+11))*4</t>
  </si>
  <si>
    <t>41</t>
  </si>
  <si>
    <t>564871-1</t>
  </si>
  <si>
    <t xml:space="preserve">Výplň zasakovacích prostorů štěrkodrtí fr. 32-64   </t>
  </si>
  <si>
    <t>780933897</t>
  </si>
  <si>
    <t>5-3</t>
  </si>
  <si>
    <t>Konstrukce C - chodníky, plochy u kontejnerů</t>
  </si>
  <si>
    <t>42</t>
  </si>
  <si>
    <t>740711545</t>
  </si>
  <si>
    <t>1037+216,7</t>
  </si>
  <si>
    <t>43</t>
  </si>
  <si>
    <t>596211110</t>
  </si>
  <si>
    <t>Kladení zámkové dlažby komunikací pro pěší tl 60 mm skupiny A pl do 50 m2</t>
  </si>
  <si>
    <t>1895430863</t>
  </si>
  <si>
    <t>(8,7+3,9+1,2+1,2+1,5+2,6)+(4,1+1,6+1,7+2,6+4,8)+(4+3*1,6)+3+3-10</t>
  </si>
  <si>
    <t>47+77+54</t>
  </si>
  <si>
    <t>44</t>
  </si>
  <si>
    <t>59245006</t>
  </si>
  <si>
    <t>dlažba skladebná betonová pro nevidomé 200x100x60mm barevná červená</t>
  </si>
  <si>
    <t>1408794976</t>
  </si>
  <si>
    <t>45</t>
  </si>
  <si>
    <t>59245018</t>
  </si>
  <si>
    <t>dlažba skladebná betonová 200x100x60mm přírodní</t>
  </si>
  <si>
    <t>1093487947</t>
  </si>
  <si>
    <t>178*1,03</t>
  </si>
  <si>
    <t>46</t>
  </si>
  <si>
    <t>596211111</t>
  </si>
  <si>
    <t>Kladení zámkové dlažby komunikací pro pěší tl 60 mm skupiny A pl do 100 m2</t>
  </si>
  <si>
    <t>1932501024</t>
  </si>
  <si>
    <t>(110+67)+125</t>
  </si>
  <si>
    <t>(105+78+60+82+62+77+79+42+18-53)+(90+95)</t>
  </si>
  <si>
    <t>47</t>
  </si>
  <si>
    <t>59245021</t>
  </si>
  <si>
    <t>dlažba skladebná betonová 200x200x60mm přírodní</t>
  </si>
  <si>
    <t>1117510616</t>
  </si>
  <si>
    <t>plochach*0,8*1,03</t>
  </si>
  <si>
    <t>48</t>
  </si>
  <si>
    <t>59245270</t>
  </si>
  <si>
    <t>dlažba skladebná betonová 100x100x60mm barevná hnědá</t>
  </si>
  <si>
    <t>-1915663906</t>
  </si>
  <si>
    <t>plochach*0,2*1,03</t>
  </si>
  <si>
    <t>5-5</t>
  </si>
  <si>
    <t>Konstrukce E - zesílený chodník</t>
  </si>
  <si>
    <t>49</t>
  </si>
  <si>
    <t>-31734538</t>
  </si>
  <si>
    <t>1070*3,6/3</t>
  </si>
  <si>
    <t>567132111</t>
  </si>
  <si>
    <t>Podklad ze směsi stmelené cementem SC C 8/10 (KSC I) tl 160 mm</t>
  </si>
  <si>
    <t>-523273616</t>
  </si>
  <si>
    <t>51</t>
  </si>
  <si>
    <t>596212211</t>
  </si>
  <si>
    <t>Kladení zámkové dlažby pozemních komunikací tl 80 mm skupiny A pl do 100 m2</t>
  </si>
  <si>
    <t>1719838669</t>
  </si>
  <si>
    <t>485+(53+42)+0+480</t>
  </si>
  <si>
    <t>52</t>
  </si>
  <si>
    <t>59245030</t>
  </si>
  <si>
    <t>dlažba skladebná betonová 200x200x80mm přírodní</t>
  </si>
  <si>
    <t>15516735</t>
  </si>
  <si>
    <t>plochazch*0,8*1,03</t>
  </si>
  <si>
    <t>53</t>
  </si>
  <si>
    <t>59245009-2</t>
  </si>
  <si>
    <t>dlažba skladebná betonová 100x100x80mm barevná hnědá</t>
  </si>
  <si>
    <t>-350734417</t>
  </si>
  <si>
    <t>plochazch*0,2*1,03</t>
  </si>
  <si>
    <t>54</t>
  </si>
  <si>
    <t>59245006-1</t>
  </si>
  <si>
    <t>dlažba skladebná betonová pro nevidomé 200x100x80mm barevná červená</t>
  </si>
  <si>
    <t>-210903179</t>
  </si>
  <si>
    <t>5-6</t>
  </si>
  <si>
    <t>Konstrukce F - retardéry a zvýšené plochy</t>
  </si>
  <si>
    <t>55</t>
  </si>
  <si>
    <t>596212210</t>
  </si>
  <si>
    <t>Kladení zámkové dlažby pozemních komunikací tl 80 mm skupiny A pl do 50 m2</t>
  </si>
  <si>
    <t>-1739969104</t>
  </si>
  <si>
    <t>3,5+11,5</t>
  </si>
  <si>
    <t>56</t>
  </si>
  <si>
    <t>-959866972</t>
  </si>
  <si>
    <t>15*1,03</t>
  </si>
  <si>
    <t>57</t>
  </si>
  <si>
    <t>-1317427863</t>
  </si>
  <si>
    <t>105+320</t>
  </si>
  <si>
    <t>58</t>
  </si>
  <si>
    <t>59245004-3</t>
  </si>
  <si>
    <t xml:space="preserve">dlažba skladebná betonová skladba 4 kamenů (280x210)*80 (210,140,70)x140x80mm barevná colormix podzim </t>
  </si>
  <si>
    <t>491873417</t>
  </si>
  <si>
    <t>(105+320)*1,03</t>
  </si>
  <si>
    <t>59</t>
  </si>
  <si>
    <t>598815839</t>
  </si>
  <si>
    <t>75*1,3</t>
  </si>
  <si>
    <t>60</t>
  </si>
  <si>
    <t>567122111</t>
  </si>
  <si>
    <t>Podklad ze směsi stmelené cementem SC C 8/10 (KSC I) tl 120 mm</t>
  </si>
  <si>
    <t>1784116857</t>
  </si>
  <si>
    <t>425+15-75+(15)</t>
  </si>
  <si>
    <t>61</t>
  </si>
  <si>
    <t>567142111</t>
  </si>
  <si>
    <t>Podklad ze směsi stmelené cementem SC C 8/10 (KSC I) tl 210 mm</t>
  </si>
  <si>
    <t>206619878</t>
  </si>
  <si>
    <t>75</t>
  </si>
  <si>
    <t>5-6-1</t>
  </si>
  <si>
    <t>Konstrukce F1 - dlážděné komunikace</t>
  </si>
  <si>
    <t>62</t>
  </si>
  <si>
    <t>596212212</t>
  </si>
  <si>
    <t>Kladení zámkové dlažby pozemních komunikací tl 80 mm skupiny A pl do 300 m2</t>
  </si>
  <si>
    <t>1997279114</t>
  </si>
  <si>
    <t>350+(245+205)</t>
  </si>
  <si>
    <t>63</t>
  </si>
  <si>
    <t>59245020</t>
  </si>
  <si>
    <t>dlažba skladebná betonová 200x100x80mm přírodní</t>
  </si>
  <si>
    <t>-1667216453</t>
  </si>
  <si>
    <t>800,000*1,03</t>
  </si>
  <si>
    <t>64</t>
  </si>
  <si>
    <t>-215106053</t>
  </si>
  <si>
    <t>470*1,1</t>
  </si>
  <si>
    <t>65</t>
  </si>
  <si>
    <t>586538366</t>
  </si>
  <si>
    <t>165+265+40</t>
  </si>
  <si>
    <t>5-7</t>
  </si>
  <si>
    <t>Konstrukce G - živičný chodník</t>
  </si>
  <si>
    <t>66</t>
  </si>
  <si>
    <t>-1710983918</t>
  </si>
  <si>
    <t>1490*3,6/3</t>
  </si>
  <si>
    <t>67</t>
  </si>
  <si>
    <t>573191111</t>
  </si>
  <si>
    <t>Postřik infiltrační kationaktivní emulzí v množství 1 kg/m2</t>
  </si>
  <si>
    <t>1655665083</t>
  </si>
  <si>
    <t>68</t>
  </si>
  <si>
    <t>573211111</t>
  </si>
  <si>
    <t>Postřik živičný spojovací z asfaltu v množství 0,60 kg/m2</t>
  </si>
  <si>
    <t>-1673515934</t>
  </si>
  <si>
    <t>69</t>
  </si>
  <si>
    <t>565135111</t>
  </si>
  <si>
    <t>Asfaltový beton vrstva podkladní ACP 16 (obalované kamenivo OKS) tl 50 mm š do 3 m</t>
  </si>
  <si>
    <t>-1010175837</t>
  </si>
  <si>
    <t>70</t>
  </si>
  <si>
    <t>597560817</t>
  </si>
  <si>
    <t>71</t>
  </si>
  <si>
    <t>577134111</t>
  </si>
  <si>
    <t>Asfaltový beton vrstva obrusná ACO 11 (ABS) tř. I tl 40 mm š do 3 m z nemodifikovaného asfaltu</t>
  </si>
  <si>
    <t>-55655874</t>
  </si>
  <si>
    <t>(330+151+154+153+226)+(250+220)+(6)</t>
  </si>
  <si>
    <t>5-8</t>
  </si>
  <si>
    <t>Konstrukce I - zatravněné požární plochy</t>
  </si>
  <si>
    <t>72</t>
  </si>
  <si>
    <t>564851114</t>
  </si>
  <si>
    <t>Podklad ze štěrkodrtě ŠD tl 180 mm</t>
  </si>
  <si>
    <t>966937334</t>
  </si>
  <si>
    <t>73</t>
  </si>
  <si>
    <t>564841111</t>
  </si>
  <si>
    <t>Podklad ze štěrkodrtě ŠD tl 120 mm</t>
  </si>
  <si>
    <t>609258156</t>
  </si>
  <si>
    <t>687*1,1</t>
  </si>
  <si>
    <t>74</t>
  </si>
  <si>
    <t>593532112</t>
  </si>
  <si>
    <t>Kladení dlažby z plastových vegetačních dlaždic pozemních komunikací se zámkem tl 60 mm pl 100 m2</t>
  </si>
  <si>
    <t>-1339120363</t>
  </si>
  <si>
    <t>(56+58+53)+(260+260)</t>
  </si>
  <si>
    <t>56245141-1</t>
  </si>
  <si>
    <t>dlažba zatravňovací recyklovaný PE nosnost 450 t/m2 500x500x50mm</t>
  </si>
  <si>
    <t>183727413</t>
  </si>
  <si>
    <t>673,529411764706*1,02 'Přepočtené koeficientem množství</t>
  </si>
  <si>
    <t>76</t>
  </si>
  <si>
    <t>10364101</t>
  </si>
  <si>
    <t>zemina pro terénní úpravy -  ornice</t>
  </si>
  <si>
    <t>-452591525</t>
  </si>
  <si>
    <t>687*0,05*1,8</t>
  </si>
  <si>
    <t>Trubní vedení</t>
  </si>
  <si>
    <t>77</t>
  </si>
  <si>
    <t>871353121</t>
  </si>
  <si>
    <t>Montáž kanalizačního potrubí z PVC těsněné gumovým kroužkem otevřený výkop sklon do 20 % DN 200</t>
  </si>
  <si>
    <t>507755741</t>
  </si>
  <si>
    <t>5+1+2+5</t>
  </si>
  <si>
    <t>78</t>
  </si>
  <si>
    <t>28611136</t>
  </si>
  <si>
    <t>trubka kanalizační PVC DN 200x1000 mm SN4</t>
  </si>
  <si>
    <t>-230462116</t>
  </si>
  <si>
    <t>79</t>
  </si>
  <si>
    <t>89-2</t>
  </si>
  <si>
    <t>napojení vpustí na stávající šachty, a přípojky</t>
  </si>
  <si>
    <t>kus</t>
  </si>
  <si>
    <t>-744187748</t>
  </si>
  <si>
    <t>80</t>
  </si>
  <si>
    <t>89--4</t>
  </si>
  <si>
    <t>zrušení stávajících vpustí, zaslepení přípojek</t>
  </si>
  <si>
    <t>1831619063</t>
  </si>
  <si>
    <t>+2+3</t>
  </si>
  <si>
    <t>81</t>
  </si>
  <si>
    <t>895941111</t>
  </si>
  <si>
    <t>Zřízení vpusti kanalizační uliční z betonových dílců typ UV-50 normální</t>
  </si>
  <si>
    <t>1464856498</t>
  </si>
  <si>
    <t>2+2</t>
  </si>
  <si>
    <t>82</t>
  </si>
  <si>
    <t>5922-</t>
  </si>
  <si>
    <t xml:space="preserve">vpusť uliční skruž betonová - komletní: dno, skruže, mříž, koš, rám ...   </t>
  </si>
  <si>
    <t>-2068066770</t>
  </si>
  <si>
    <t>83</t>
  </si>
  <si>
    <t>935932214</t>
  </si>
  <si>
    <t>Odvodňovací plastový žlab pro zatížení B125 vnitřní š 150 mm s roštem mřížkovým z Pz oceli</t>
  </si>
  <si>
    <t>1929465108</t>
  </si>
  <si>
    <t>84</t>
  </si>
  <si>
    <t>899331111</t>
  </si>
  <si>
    <t>Výšková úprava uličního vstupu nebo vpusti do 200 mm zvýšením poklopu</t>
  </si>
  <si>
    <t>-318673087</t>
  </si>
  <si>
    <t>85</t>
  </si>
  <si>
    <t>899431111</t>
  </si>
  <si>
    <t>Výšková úprava uličního vstupu nebo vpusti do 200 mm zvýšením krycího hrnce, šoupěte nebo hydrantu</t>
  </si>
  <si>
    <t>670555290</t>
  </si>
  <si>
    <t>Ostatní konstrukce a práce-bourání</t>
  </si>
  <si>
    <t>86</t>
  </si>
  <si>
    <t>91-1-1</t>
  </si>
  <si>
    <t>ochrana stávajících kabelů - ruční odkopání</t>
  </si>
  <si>
    <t>bm</t>
  </si>
  <si>
    <t>-1697676877</t>
  </si>
  <si>
    <t>87</t>
  </si>
  <si>
    <t>91-1-2</t>
  </si>
  <si>
    <t>ochrana stávajících kabelů, položení kabelů do chráničky</t>
  </si>
  <si>
    <t>-1525251796</t>
  </si>
  <si>
    <t>88</t>
  </si>
  <si>
    <t>91-1-3</t>
  </si>
  <si>
    <t>ochrana stávajících kabelů - chráničky</t>
  </si>
  <si>
    <t>-1293868063</t>
  </si>
  <si>
    <t>89</t>
  </si>
  <si>
    <t>91-1-4</t>
  </si>
  <si>
    <t>ochrana stávajících kabelů - zásyp</t>
  </si>
  <si>
    <t>-1049071767</t>
  </si>
  <si>
    <t>90</t>
  </si>
  <si>
    <t>914111111</t>
  </si>
  <si>
    <t>Montáž svislé dopravní značky do velikosti 1 m2 objímkami na sloupek nebo konzolu</t>
  </si>
  <si>
    <t>756195332</t>
  </si>
  <si>
    <t>91</t>
  </si>
  <si>
    <t>40445535</t>
  </si>
  <si>
    <t>značka dopravní svislá retroreflexní fólie tř 1 FeZn-Al rám 500x700mm</t>
  </si>
  <si>
    <t>-1913865480</t>
  </si>
  <si>
    <t>1+4</t>
  </si>
  <si>
    <t>40445517</t>
  </si>
  <si>
    <t>značka dopravní svislá retroreflexní fólie tř 1 FeZn-Al rám D 700mm</t>
  </si>
  <si>
    <t>-1475089031</t>
  </si>
  <si>
    <t>1+7+8</t>
  </si>
  <si>
    <t>93</t>
  </si>
  <si>
    <t>40445512</t>
  </si>
  <si>
    <t>značka dopravní svislá retroreflexní fólie tř 1 FeZn-Al rám 500x500mm</t>
  </si>
  <si>
    <t>708101543</t>
  </si>
  <si>
    <t>3+4+7+8</t>
  </si>
  <si>
    <t>94</t>
  </si>
  <si>
    <t>40445528-1</t>
  </si>
  <si>
    <t>značka dopravní svislá retroreflexní fólie tř 1 FeZn-Al rám STOP</t>
  </si>
  <si>
    <t>-1255208083</t>
  </si>
  <si>
    <t>1+1</t>
  </si>
  <si>
    <t>95</t>
  </si>
  <si>
    <t>914511112</t>
  </si>
  <si>
    <t>Montáž sloupku dopravních značek délky do 3,5 m s betonovým základem a patkou</t>
  </si>
  <si>
    <t>-318660322</t>
  </si>
  <si>
    <t>96</t>
  </si>
  <si>
    <t>40445225</t>
  </si>
  <si>
    <t>sloupek pro dopravní značku Zn D 60mm v 3,5m</t>
  </si>
  <si>
    <t>129319206</t>
  </si>
  <si>
    <t>97</t>
  </si>
  <si>
    <t>40445240</t>
  </si>
  <si>
    <t>patka pro sloupek Al D 60mm</t>
  </si>
  <si>
    <t>612765895</t>
  </si>
  <si>
    <t>98</t>
  </si>
  <si>
    <t>40445253</t>
  </si>
  <si>
    <t>víčko plastové na sloupek D 60mm</t>
  </si>
  <si>
    <t>-233647646</t>
  </si>
  <si>
    <t>99</t>
  </si>
  <si>
    <t>915231112</t>
  </si>
  <si>
    <t>Vodorovné dopravní značení přechody pro chodce, šipky, symboly retroreflexní bílý plast</t>
  </si>
  <si>
    <t>-233093752</t>
  </si>
  <si>
    <t>1+3</t>
  </si>
  <si>
    <t>100</t>
  </si>
  <si>
    <t>916131213</t>
  </si>
  <si>
    <t>Osazení silničního obrubníku betonového stojatého s boční opěrou do lože z betonu prostého</t>
  </si>
  <si>
    <t>-377664857</t>
  </si>
  <si>
    <t>(7+56+9)+(12+49+44+44+44+10+13+40+19+5)</t>
  </si>
  <si>
    <t>190+(58+49+240)</t>
  </si>
  <si>
    <t>55+36</t>
  </si>
  <si>
    <t>12+10</t>
  </si>
  <si>
    <t>101</t>
  </si>
  <si>
    <t>59217030</t>
  </si>
  <si>
    <t>obrubník betonový silniční přechodový 1000x150x150-250mm</t>
  </si>
  <si>
    <t>1855348751</t>
  </si>
  <si>
    <t>102</t>
  </si>
  <si>
    <t>59217029</t>
  </si>
  <si>
    <t>obrubník betonový silniční nájezdový 1000x150x150mm</t>
  </si>
  <si>
    <t>-1883410501</t>
  </si>
  <si>
    <t>103</t>
  </si>
  <si>
    <t>59217017</t>
  </si>
  <si>
    <t>obrubník betonový chodníkový 1000x100x250mm</t>
  </si>
  <si>
    <t>-311505952</t>
  </si>
  <si>
    <t>104</t>
  </si>
  <si>
    <t>59217031</t>
  </si>
  <si>
    <t>obrubník betonový silniční 1000x150x250mm</t>
  </si>
  <si>
    <t>-2120115749</t>
  </si>
  <si>
    <t>105</t>
  </si>
  <si>
    <t>916231213</t>
  </si>
  <si>
    <t>Osazení chodníkového obrubníku betonového stojatého s boční opěrou do lože z betonu prostého</t>
  </si>
  <si>
    <t>602801623</t>
  </si>
  <si>
    <t>(42+45)+(136+10+47)+(434+544+278)+(151+411+265)</t>
  </si>
  <si>
    <t>106</t>
  </si>
  <si>
    <t>59217016</t>
  </si>
  <si>
    <t>obrubník betonový chodníkový 1000x80x250mm</t>
  </si>
  <si>
    <t>1341672560</t>
  </si>
  <si>
    <t>107</t>
  </si>
  <si>
    <t>916371211</t>
  </si>
  <si>
    <t>Osazení skrytého flexibilního zahradního obrubníku plastového jednostranným odkopáním zeminy</t>
  </si>
  <si>
    <t>1404992745</t>
  </si>
  <si>
    <t>55+11+46+6</t>
  </si>
  <si>
    <t>108</t>
  </si>
  <si>
    <t>27245186</t>
  </si>
  <si>
    <t>obrubník zahradní z recyklovaného materiálu 25mx250mmx4mm</t>
  </si>
  <si>
    <t>-379424683</t>
  </si>
  <si>
    <t>109</t>
  </si>
  <si>
    <t>919735113</t>
  </si>
  <si>
    <t>Řezání stávajícího živičného krytu hl do 150 mm</t>
  </si>
  <si>
    <t>951438007</t>
  </si>
  <si>
    <t>10+10</t>
  </si>
  <si>
    <t>110</t>
  </si>
  <si>
    <t>919735123</t>
  </si>
  <si>
    <t>Řezání stávajícího betonového krytu hl do 150 mm</t>
  </si>
  <si>
    <t>1524261321</t>
  </si>
  <si>
    <t>(137+37)+145+5</t>
  </si>
  <si>
    <t>111</t>
  </si>
  <si>
    <t>966001211-1</t>
  </si>
  <si>
    <t>Odstranění původních mobiliářů - lavičky, klepadla, zábradlí ...včetně likvidace dle pokynů investora (odstranění nebo uložení pro další použití)</t>
  </si>
  <si>
    <t>726160528</t>
  </si>
  <si>
    <t>112</t>
  </si>
  <si>
    <t>966006132</t>
  </si>
  <si>
    <t>Odstranění značek dopravních nebo orientačních se sloupky s betonovými patkami</t>
  </si>
  <si>
    <t>1142711013</t>
  </si>
  <si>
    <t>113</t>
  </si>
  <si>
    <t>966006211</t>
  </si>
  <si>
    <t>Odstranění svislých dopravních značek ze sloupů, sloupků nebo konzol</t>
  </si>
  <si>
    <t>1539539245</t>
  </si>
  <si>
    <t>1+8</t>
  </si>
  <si>
    <t>114</t>
  </si>
  <si>
    <t>9660511-1</t>
  </si>
  <si>
    <t>Bourání zdí z betonových nebo keramických tvarovek</t>
  </si>
  <si>
    <t>-1344773747</t>
  </si>
  <si>
    <t>(26*6)*0,2*1,4</t>
  </si>
  <si>
    <t>115</t>
  </si>
  <si>
    <t>581121115-1</t>
  </si>
  <si>
    <t>Kryt cementobetonový vozovek skupiny CB I tl 150 mm - ukončení etapy, návaznost na stávající komunikace</t>
  </si>
  <si>
    <t>1962976433</t>
  </si>
  <si>
    <t>20*3+18*3+4*3+3*3</t>
  </si>
  <si>
    <t>9-0</t>
  </si>
  <si>
    <t>Případné zakrytí horkovodních šachet - 2 ks</t>
  </si>
  <si>
    <t>116</t>
  </si>
  <si>
    <t>-754033388</t>
  </si>
  <si>
    <t>1,5+1,5</t>
  </si>
  <si>
    <t>117</t>
  </si>
  <si>
    <t>-702476455</t>
  </si>
  <si>
    <t>118</t>
  </si>
  <si>
    <t>-1121482554</t>
  </si>
  <si>
    <t>119</t>
  </si>
  <si>
    <t>-216428233</t>
  </si>
  <si>
    <t>3*1,8</t>
  </si>
  <si>
    <t>120</t>
  </si>
  <si>
    <t>120951123</t>
  </si>
  <si>
    <t>Bourání zdiva z ŽB nebo předpjatého betonu v odkopávkách nebo prokopávkách strojně</t>
  </si>
  <si>
    <t>1332447966</t>
  </si>
  <si>
    <t>121</t>
  </si>
  <si>
    <t>291211111</t>
  </si>
  <si>
    <t>Zřízení plochy ze silničních panelů</t>
  </si>
  <si>
    <t>1479736103</t>
  </si>
  <si>
    <t>3+3</t>
  </si>
  <si>
    <t>122</t>
  </si>
  <si>
    <t>59381001</t>
  </si>
  <si>
    <t>panel silniční 3,00x1,20x0,15m</t>
  </si>
  <si>
    <t>1137934230</t>
  </si>
  <si>
    <t>123</t>
  </si>
  <si>
    <t>997221561</t>
  </si>
  <si>
    <t>Vodorovná doprava suti z kusových materiálů do 1 km</t>
  </si>
  <si>
    <t>-1910500133</t>
  </si>
  <si>
    <t>124</t>
  </si>
  <si>
    <t>997221569</t>
  </si>
  <si>
    <t>Příplatek ZKD 1 km u vodorovné dopravy suti z kusových materiálů</t>
  </si>
  <si>
    <t>-1657133850</t>
  </si>
  <si>
    <t>Poznámka k položce:_x000D_
Odvoz do 10 km</t>
  </si>
  <si>
    <t>4*9</t>
  </si>
  <si>
    <t>125</t>
  </si>
  <si>
    <t>997221815</t>
  </si>
  <si>
    <t>Poplatek za uložení na skládce (skládkovné) stavebního odpadu betonového kód odpadu 170 101</t>
  </si>
  <si>
    <t>626413487</t>
  </si>
  <si>
    <t>9-1</t>
  </si>
  <si>
    <t>Mobiliář</t>
  </si>
  <si>
    <t>126</t>
  </si>
  <si>
    <t>273311125</t>
  </si>
  <si>
    <t>Základové desky z betonu prostého C 16/20</t>
  </si>
  <si>
    <t>-1931799694</t>
  </si>
  <si>
    <t xml:space="preserve">Poznámka k položce:_x000D_
Základové desky pod přístřešky pro kontejnery, pro 1 přistřešek zhotoveno v první etapě v ul. Brigádnická_x000D_
</t>
  </si>
  <si>
    <t>(47+77+54)*0,2</t>
  </si>
  <si>
    <t>127</t>
  </si>
  <si>
    <t>275316231-1</t>
  </si>
  <si>
    <t>Základové patky z prostého betonu pod lavičky a stojany pro kola</t>
  </si>
  <si>
    <t>ks</t>
  </si>
  <si>
    <t>1774982492</t>
  </si>
  <si>
    <t>4*4+4*14</t>
  </si>
  <si>
    <t>128</t>
  </si>
  <si>
    <t>912111-1</t>
  </si>
  <si>
    <t>Osazení dělícího sloupku</t>
  </si>
  <si>
    <t>-282278774</t>
  </si>
  <si>
    <t>129</t>
  </si>
  <si>
    <t>592-2.1</t>
  </si>
  <si>
    <t>sloupek - Ocelová konstrukce opatřená práškovým vypalovacím lakem, rozměry 70x50x1000mm</t>
  </si>
  <si>
    <t>1992393045</t>
  </si>
  <si>
    <t>20+4</t>
  </si>
  <si>
    <t>130</t>
  </si>
  <si>
    <t>936001002-1</t>
  </si>
  <si>
    <t>Montáž prvků městské a zahradní architektury  - přístřešky pro kontejnery</t>
  </si>
  <si>
    <t>-1982786524</t>
  </si>
  <si>
    <t>5+2</t>
  </si>
  <si>
    <t>131</t>
  </si>
  <si>
    <t>749-1</t>
  </si>
  <si>
    <t>přístřešek pro kontejnery - pro 6 kontejnerů, rozměry 4,23x5,45x2.18m, materiál hliníkové profily, střecha polykarbonát</t>
  </si>
  <si>
    <t>2087434611</t>
  </si>
  <si>
    <t>2+3</t>
  </si>
  <si>
    <t>132</t>
  </si>
  <si>
    <t>749-2</t>
  </si>
  <si>
    <t>přístřešek pro kontejnery - pro 8 kontejnerů, rozměry 4,23x7,26x2.18m, materiál hliníkové profily, střecha polykarbonát</t>
  </si>
  <si>
    <t>-1248485524</t>
  </si>
  <si>
    <t>133</t>
  </si>
  <si>
    <t>936124113</t>
  </si>
  <si>
    <t>Montáž lavičky stabilní kotvené šrouby na pevný podklad</t>
  </si>
  <si>
    <t>-1082955653</t>
  </si>
  <si>
    <t>134</t>
  </si>
  <si>
    <t>749101060-1</t>
  </si>
  <si>
    <t>lavička parková - materiál  hliníkový rám, sedák a opěradlo dřevo rozměry min. 1,7m</t>
  </si>
  <si>
    <t>-290827378</t>
  </si>
  <si>
    <t>135</t>
  </si>
  <si>
    <t>93617431-1</t>
  </si>
  <si>
    <t>Montáž stojanu na kola pro 4 kola kotevními šrouby na pevný podklad</t>
  </si>
  <si>
    <t>-1749135448</t>
  </si>
  <si>
    <t>2+4+8</t>
  </si>
  <si>
    <t>136</t>
  </si>
  <si>
    <t>749101520-2</t>
  </si>
  <si>
    <t xml:space="preserve">stojan na kola oboustranný  pro 4 kola,520×860×2000 mm, žárově zinkovaná ocel </t>
  </si>
  <si>
    <t>-564187700</t>
  </si>
  <si>
    <t>137</t>
  </si>
  <si>
    <t>936001002-2</t>
  </si>
  <si>
    <t>Montáž prvků městské a zahradní architektury hmotnosti do 1,0 t - mříže ke stromům</t>
  </si>
  <si>
    <t>-1726642611</t>
  </si>
  <si>
    <t>138</t>
  </si>
  <si>
    <t>74910200-1</t>
  </si>
  <si>
    <t>rám ochranný ke stromům žárově zinkovaná ocelová nosná konstrukce/1600x1600/x200x30mm + ochrana kmene</t>
  </si>
  <si>
    <t>-2124505482</t>
  </si>
  <si>
    <t>139</t>
  </si>
  <si>
    <t>9169911-1</t>
  </si>
  <si>
    <t>Lože pro ukotvení rámu pro mříže ke stromům z betonu prostého</t>
  </si>
  <si>
    <t>2103404489</t>
  </si>
  <si>
    <t>14*(1,6*4*0,2)</t>
  </si>
  <si>
    <t>9-1-2</t>
  </si>
  <si>
    <t>Dětské hřiště</t>
  </si>
  <si>
    <t>140</t>
  </si>
  <si>
    <t>518610021</t>
  </si>
  <si>
    <t>270*0,3</t>
  </si>
  <si>
    <t>141</t>
  </si>
  <si>
    <t>-689334486</t>
  </si>
  <si>
    <t>142</t>
  </si>
  <si>
    <t>1875129861</t>
  </si>
  <si>
    <t>143</t>
  </si>
  <si>
    <t>1708636479</t>
  </si>
  <si>
    <t>81*1,8</t>
  </si>
  <si>
    <t>144</t>
  </si>
  <si>
    <t>936009111</t>
  </si>
  <si>
    <t>Bezpečnostní dopadová plocha venkovní na dětském hřišti tl 30 cm ze štěrku frakce 4-8 mm</t>
  </si>
  <si>
    <t>92885232</t>
  </si>
  <si>
    <t>73+90+47+59</t>
  </si>
  <si>
    <t>145</t>
  </si>
  <si>
    <t>1526764256</t>
  </si>
  <si>
    <t>50+30+23+24</t>
  </si>
  <si>
    <t>146</t>
  </si>
  <si>
    <t>-689180887</t>
  </si>
  <si>
    <t>147</t>
  </si>
  <si>
    <t>1309709672</t>
  </si>
  <si>
    <t>7*4</t>
  </si>
  <si>
    <t>148</t>
  </si>
  <si>
    <t>936124113.1</t>
  </si>
  <si>
    <t>-25560348</t>
  </si>
  <si>
    <t>149</t>
  </si>
  <si>
    <t>749101060-1.1</t>
  </si>
  <si>
    <t>2119514897</t>
  </si>
  <si>
    <t>150</t>
  </si>
  <si>
    <t>936004112-1</t>
  </si>
  <si>
    <t xml:space="preserve">Osazení dětského pískoviště s rámem dřevěným </t>
  </si>
  <si>
    <t>210263027</t>
  </si>
  <si>
    <t>151</t>
  </si>
  <si>
    <t>749200-1</t>
  </si>
  <si>
    <t xml:space="preserve">Pískoviště 2x2m, dřevěný rám o výšce 0,33m vydlážděné dno, písek </t>
  </si>
  <si>
    <t>-1151775955</t>
  </si>
  <si>
    <t>152</t>
  </si>
  <si>
    <t>936005231</t>
  </si>
  <si>
    <t>Montáž prvků - dětské hřiště</t>
  </si>
  <si>
    <t>-880984893</t>
  </si>
  <si>
    <t>153</t>
  </si>
  <si>
    <t>749200-4</t>
  </si>
  <si>
    <t>Kyvadlová houpačka, rozměry 0.89 x 0.41 x 0.81, - různé motivy</t>
  </si>
  <si>
    <t>2141387145</t>
  </si>
  <si>
    <t>Poznámka k položce:_x000D_
Dvoumístné houpadlo</t>
  </si>
  <si>
    <t>154</t>
  </si>
  <si>
    <t>749200-8</t>
  </si>
  <si>
    <t>Skluzavka s nerez kluzákem a žebříkem 990, rozměry 2.15 x 0.64 x 1.73</t>
  </si>
  <si>
    <t>224563248</t>
  </si>
  <si>
    <t>155</t>
  </si>
  <si>
    <t>749200-9</t>
  </si>
  <si>
    <t>Prolézačka Hrošík, rozměry 2.242 x 0.71 x 1.08</t>
  </si>
  <si>
    <t>1236225737</t>
  </si>
  <si>
    <t>156</t>
  </si>
  <si>
    <t>749200-5</t>
  </si>
  <si>
    <t>pružinovka, rozměry 0.9x0.4x1.0</t>
  </si>
  <si>
    <t>-831634521</t>
  </si>
  <si>
    <t>157</t>
  </si>
  <si>
    <t>749200-6</t>
  </si>
  <si>
    <t>překlápěcí houpačka, rozměry 1.8 x0,5x0,7, kovová houpačka</t>
  </si>
  <si>
    <t>-685267608</t>
  </si>
  <si>
    <t>158</t>
  </si>
  <si>
    <t>749200-10</t>
  </si>
  <si>
    <t>Kolotoč lavičkový, rozměry 1.5 x 1.5 x 0.9</t>
  </si>
  <si>
    <t>1947233788</t>
  </si>
  <si>
    <t>159</t>
  </si>
  <si>
    <t>749200-11</t>
  </si>
  <si>
    <t>Šestihran s ocelovou sítí, rozměry 3.2 x 2.4 x 2.2</t>
  </si>
  <si>
    <t>806125319</t>
  </si>
  <si>
    <t>160</t>
  </si>
  <si>
    <t>749200-12</t>
  </si>
  <si>
    <t>Lokomotiva, rozměry 2.0 x 1.2 x 1.3</t>
  </si>
  <si>
    <t>-138524185</t>
  </si>
  <si>
    <t>9-2</t>
  </si>
  <si>
    <t>Terénní a sadové úpravy</t>
  </si>
  <si>
    <t>9-2-1</t>
  </si>
  <si>
    <t xml:space="preserve">Odstranění </t>
  </si>
  <si>
    <t>161</t>
  </si>
  <si>
    <t>111201101</t>
  </si>
  <si>
    <t>Odstranění křovin a stromů průměru kmene do 100 mm i s kořeny z celkové plochy do 1000 m2</t>
  </si>
  <si>
    <t>-1742970322</t>
  </si>
  <si>
    <t>162</t>
  </si>
  <si>
    <t>112151112</t>
  </si>
  <si>
    <t>Směrové kácení stromů s rozřezáním a odvětvením D kmene do 300 mm</t>
  </si>
  <si>
    <t>1145327358</t>
  </si>
  <si>
    <t>163</t>
  </si>
  <si>
    <t>112201113</t>
  </si>
  <si>
    <t>Odstranění pařezů D do 0,4 m v rovině a svahu 1:5 s odklizením do 20 m a zasypáním jámy</t>
  </si>
  <si>
    <t>835231217</t>
  </si>
  <si>
    <t>164</t>
  </si>
  <si>
    <t>162301401</t>
  </si>
  <si>
    <t>Vodorovné přemístění větví stromů listnatých do 5 km D kmene do 300 mm</t>
  </si>
  <si>
    <t>506383458</t>
  </si>
  <si>
    <t>165</t>
  </si>
  <si>
    <t>162301411</t>
  </si>
  <si>
    <t>Vodorovné přemístění kmenů stromů listnatých do 5 km D kmene do 300 mm</t>
  </si>
  <si>
    <t>-1924270354</t>
  </si>
  <si>
    <t>166</t>
  </si>
  <si>
    <t>162301421</t>
  </si>
  <si>
    <t>Vodorovné přemístění pařezů do 5 km D do 300 mm</t>
  </si>
  <si>
    <t>158297589</t>
  </si>
  <si>
    <t>167</t>
  </si>
  <si>
    <t>162301501</t>
  </si>
  <si>
    <t>Vodorovné přemístění křovin do 5 km D kmene do 100 mm</t>
  </si>
  <si>
    <t>647505046</t>
  </si>
  <si>
    <t>168</t>
  </si>
  <si>
    <t>162301901</t>
  </si>
  <si>
    <t>Příplatek k vodorovnému přemístění větví stromů listnatých D kmene do 300 mm ZKD 5 km</t>
  </si>
  <si>
    <t>-410716850</t>
  </si>
  <si>
    <t>169</t>
  </si>
  <si>
    <t>162301911</t>
  </si>
  <si>
    <t>Příplatek k vodorovnému přemístění kmenů stromů listnatých D kmene do 300 mm ZKD 5 km</t>
  </si>
  <si>
    <t>-2128119861</t>
  </si>
  <si>
    <t>170</t>
  </si>
  <si>
    <t>162301921</t>
  </si>
  <si>
    <t>Příplatek k vodorovnému přemístění pařezů D 300 mm ZKD 5 km</t>
  </si>
  <si>
    <t>1230946038</t>
  </si>
  <si>
    <t>9-2-2</t>
  </si>
  <si>
    <t>Výsadby</t>
  </si>
  <si>
    <t>171</t>
  </si>
  <si>
    <t>183101321</t>
  </si>
  <si>
    <t>Jamky pro výsadbu s výměnou 100 % půdy zeminy tř 1 až 4 objem do 1 m3 v rovině a svahu do 1:5</t>
  </si>
  <si>
    <t>1763004048</t>
  </si>
  <si>
    <t>15+8+26</t>
  </si>
  <si>
    <t>172</t>
  </si>
  <si>
    <t>10321100</t>
  </si>
  <si>
    <t>zahradní substrát pro výsadbu VL</t>
  </si>
  <si>
    <t>-853527892</t>
  </si>
  <si>
    <t>173</t>
  </si>
  <si>
    <t>183111112</t>
  </si>
  <si>
    <t>Hloubení jamek bez výměny půdy zeminy tř 1 až 4 objem do 0,005 m3 v rovině a svahu do 1:5</t>
  </si>
  <si>
    <t>196181229</t>
  </si>
  <si>
    <t>50*7</t>
  </si>
  <si>
    <t>174</t>
  </si>
  <si>
    <t>184102111</t>
  </si>
  <si>
    <t>Výsadba dřeviny s balem D do 0,2 m do jamky se zalitím v rovině a svahu do 1:5</t>
  </si>
  <si>
    <t>-622844601</t>
  </si>
  <si>
    <t>175</t>
  </si>
  <si>
    <t>02652-1</t>
  </si>
  <si>
    <t>/Spiraea bumalda Goldflame/ - tavolník nízký Goldflame 20-30cm</t>
  </si>
  <si>
    <t>-1176057050</t>
  </si>
  <si>
    <t>176</t>
  </si>
  <si>
    <t>184102116</t>
  </si>
  <si>
    <t>Výsadba dřeviny s balem D do 0,8 m do jamky se zalitím v rovině a svahu do 1:5</t>
  </si>
  <si>
    <t>-2120514251</t>
  </si>
  <si>
    <t>177</t>
  </si>
  <si>
    <t>0265-3</t>
  </si>
  <si>
    <t>Dřevozec trojtrnný ´Sunburst´ /Gleditsia triacanthos ´Sunburst´ / ok 16-18</t>
  </si>
  <si>
    <t>1415799869</t>
  </si>
  <si>
    <t>178</t>
  </si>
  <si>
    <t>0265-4</t>
  </si>
  <si>
    <t>Trnovník akát ´Frisia´ /Robinia pseudoacacia Frisia/ ok 14-16</t>
  </si>
  <si>
    <t>542611899</t>
  </si>
  <si>
    <t>179</t>
  </si>
  <si>
    <t>0265-5</t>
  </si>
  <si>
    <t>Platan javorolistý ´Sunburst´ /Platanus acerifolia / ok 16-18</t>
  </si>
  <si>
    <t>1183408469</t>
  </si>
  <si>
    <t>180</t>
  </si>
  <si>
    <t>0265-6</t>
  </si>
  <si>
    <t>Borovice lesní /Pinus sylvestris  / ok 16-18</t>
  </si>
  <si>
    <t>200553251</t>
  </si>
  <si>
    <t>181</t>
  </si>
  <si>
    <t>0265-7</t>
  </si>
  <si>
    <t>Dub letní /Quercus robur / ok 16-18</t>
  </si>
  <si>
    <t>-1811813297</t>
  </si>
  <si>
    <t>182</t>
  </si>
  <si>
    <t>0265-8</t>
  </si>
  <si>
    <t>Dub zimní /Quercus petraea  / ok 16-18</t>
  </si>
  <si>
    <t>-1727485090</t>
  </si>
  <si>
    <t>183</t>
  </si>
  <si>
    <t>0265-9</t>
  </si>
  <si>
    <t>Jilm horský /Ulmus glabra/ ok 16-18</t>
  </si>
  <si>
    <t>1416040392</t>
  </si>
  <si>
    <t>184</t>
  </si>
  <si>
    <t>0265-10</t>
  </si>
  <si>
    <t>Javor mléč /Acer platanoides/ ok 16-18</t>
  </si>
  <si>
    <t>-514812801</t>
  </si>
  <si>
    <t>185</t>
  </si>
  <si>
    <t>0265-11</t>
  </si>
  <si>
    <t>Javor Klen /Acer  pseudoplatanus / ok 16-18</t>
  </si>
  <si>
    <t>-1882162554</t>
  </si>
  <si>
    <t>186</t>
  </si>
  <si>
    <t>0265-12</t>
  </si>
  <si>
    <t>Trnovník akát /Robinia pseudoacacia/ ok 16-18</t>
  </si>
  <si>
    <t>1295934287</t>
  </si>
  <si>
    <t>187</t>
  </si>
  <si>
    <t>0265-13</t>
  </si>
  <si>
    <t>Dřevozec trojtrnný /Gleditsia triacanthos/ ok 14-16</t>
  </si>
  <si>
    <t>-1434528296</t>
  </si>
  <si>
    <t>188</t>
  </si>
  <si>
    <t>0265-14</t>
  </si>
  <si>
    <t>Lípa malolistá ´Greenspire´ /Tilia cordata ´Greenspire´/ ok 16-18</t>
  </si>
  <si>
    <t>2132318770</t>
  </si>
  <si>
    <t>189</t>
  </si>
  <si>
    <t>184215132-1</t>
  </si>
  <si>
    <t>Ukotvení kmene dřevin  k ochrané podpěrné konstrukci mříže</t>
  </si>
  <si>
    <t>-2079520396</t>
  </si>
  <si>
    <t>190</t>
  </si>
  <si>
    <t>184215133</t>
  </si>
  <si>
    <t>Ukotvení kmene dřevin třemi kůly D do 0,1 m délky do 3 m</t>
  </si>
  <si>
    <t>-576633479</t>
  </si>
  <si>
    <t>191</t>
  </si>
  <si>
    <t>60591257</t>
  </si>
  <si>
    <t>kůl vyvazovací dřevěný impregnovaný D 8cm dl 3m</t>
  </si>
  <si>
    <t>-1142891380</t>
  </si>
  <si>
    <t>34,000*3</t>
  </si>
  <si>
    <t>192</t>
  </si>
  <si>
    <t>184501131</t>
  </si>
  <si>
    <t>Zhotovení obalu z juty ve dvou vrstvách v rovině a svahu do 1:5</t>
  </si>
  <si>
    <t>-287373972</t>
  </si>
  <si>
    <t>49*2*0,25</t>
  </si>
  <si>
    <t>193</t>
  </si>
  <si>
    <t>184801121</t>
  </si>
  <si>
    <t>Ošetřování vysazených dřevin soliterních v rovině a svahu do 1:5</t>
  </si>
  <si>
    <t>995339696</t>
  </si>
  <si>
    <t>194</t>
  </si>
  <si>
    <t>184801131</t>
  </si>
  <si>
    <t>Ošetřování vysazených dřevin ve skupinách v rovině a svahu do 1:5</t>
  </si>
  <si>
    <t>-891877788</t>
  </si>
  <si>
    <t>195</t>
  </si>
  <si>
    <t>184911421</t>
  </si>
  <si>
    <t>Mulčování rostlin kůrou tl. do 0,1 m v rovině a svahu do 1:5</t>
  </si>
  <si>
    <t>-45787059</t>
  </si>
  <si>
    <t>1,6*1,6*49+50+0,32</t>
  </si>
  <si>
    <t>196</t>
  </si>
  <si>
    <t>10391100</t>
  </si>
  <si>
    <t>kůra mulčovací VL</t>
  </si>
  <si>
    <t>725640473</t>
  </si>
  <si>
    <t>17,576*0,103 'Přepočtené koeficientem množství</t>
  </si>
  <si>
    <t>197</t>
  </si>
  <si>
    <t>185851121</t>
  </si>
  <si>
    <t>Dovoz vody pro zálivku rostlin za vzdálenost do 1000 m</t>
  </si>
  <si>
    <t>-1963136671</t>
  </si>
  <si>
    <t>49*6+50*0,05*6</t>
  </si>
  <si>
    <t>9-2-3</t>
  </si>
  <si>
    <t>KTÚ</t>
  </si>
  <si>
    <t>198</t>
  </si>
  <si>
    <t>181111111</t>
  </si>
  <si>
    <t>Plošná úprava terénu do 500 m2 zemina tř 1 až 4 nerovnosti do 100 mm v rovinně a svahu do 1:5</t>
  </si>
  <si>
    <t>212429768</t>
  </si>
  <si>
    <t>2365+120+140+115+1200</t>
  </si>
  <si>
    <t>199</t>
  </si>
  <si>
    <t>181301102</t>
  </si>
  <si>
    <t>Rozprostření ornice tl vrstvy do 150 mm pl do 500 m2 v rovině nebo ve svahu do 1:5</t>
  </si>
  <si>
    <t>-870394612</t>
  </si>
  <si>
    <t>200</t>
  </si>
  <si>
    <t>181411131</t>
  </si>
  <si>
    <t>Založení parkového trávníku výsevem plochy do 1000 m2 v rovině a ve svahu do 1:5</t>
  </si>
  <si>
    <t>-1259966349</t>
  </si>
  <si>
    <t>201</t>
  </si>
  <si>
    <t>00572410</t>
  </si>
  <si>
    <t>osivo směs travní parková</t>
  </si>
  <si>
    <t>kg</t>
  </si>
  <si>
    <t>-775077760</t>
  </si>
  <si>
    <t>3940*0,015 'Přepočtené koeficientem množství</t>
  </si>
  <si>
    <t>202</t>
  </si>
  <si>
    <t>180405111</t>
  </si>
  <si>
    <t>Založení trávníku ve vegetačních prefabrikátech výsevem semene v rovině a ve svahu do 1:5</t>
  </si>
  <si>
    <t>-2054902491</t>
  </si>
  <si>
    <t>203</t>
  </si>
  <si>
    <t>-2043266533</t>
  </si>
  <si>
    <t>687*0,015 'Přepočtené koeficientem množství</t>
  </si>
  <si>
    <t>204</t>
  </si>
  <si>
    <t>182303111</t>
  </si>
  <si>
    <t>Doplnění zeminy nebo substrátu na travnatých plochách tl 50 mm rovina v rovinně a svahu do 1:5</t>
  </si>
  <si>
    <t>2135271897</t>
  </si>
  <si>
    <t>205</t>
  </si>
  <si>
    <t>-1278196644</t>
  </si>
  <si>
    <t>(psu*0,05 + plochakeř*0,15)*1,8</t>
  </si>
  <si>
    <t>206</t>
  </si>
  <si>
    <t>184802111</t>
  </si>
  <si>
    <t>Chemické odplevelení před založením kultury nad 20 m2 postřikem na široko v rovině a svahu do 1:5</t>
  </si>
  <si>
    <t>1357505007</t>
  </si>
  <si>
    <t>psu+pnp</t>
  </si>
  <si>
    <t>207</t>
  </si>
  <si>
    <t>184802611</t>
  </si>
  <si>
    <t>Chemické odplevelení po založení kultury postřikem na široko v rovině a svahu do 1:5</t>
  </si>
  <si>
    <t>-207723610</t>
  </si>
  <si>
    <t>208</t>
  </si>
  <si>
    <t>185803111</t>
  </si>
  <si>
    <t>Ošetření trávníku shrabáním v rovině a svahu do 1:5</t>
  </si>
  <si>
    <t>-954416873</t>
  </si>
  <si>
    <t>997</t>
  </si>
  <si>
    <t>Přesun sutě</t>
  </si>
  <si>
    <t>209</t>
  </si>
  <si>
    <t>997221551</t>
  </si>
  <si>
    <t>Vodorovná doprava suti ze sypkých materiálů do 1 km</t>
  </si>
  <si>
    <t>1355239659</t>
  </si>
  <si>
    <t>ok+oaf</t>
  </si>
  <si>
    <t>210</t>
  </si>
  <si>
    <t>997221559</t>
  </si>
  <si>
    <t>Příplatek ZKD 1 km u vodorovné dopravy suti ze sypkých materiálů</t>
  </si>
  <si>
    <t>1789018776</t>
  </si>
  <si>
    <t xml:space="preserve">Poznámka k položce:_x000D_
odvoz do 10km_x000D_
</t>
  </si>
  <si>
    <t>(ok+oaf)*9</t>
  </si>
  <si>
    <t>211</t>
  </si>
  <si>
    <t>630589752</t>
  </si>
  <si>
    <t>ob+oa</t>
  </si>
  <si>
    <t>212</t>
  </si>
  <si>
    <t>-1741848807</t>
  </si>
  <si>
    <t>(ob+oa)*9</t>
  </si>
  <si>
    <t>213</t>
  </si>
  <si>
    <t>760271372</t>
  </si>
  <si>
    <t>14,3+503,125+770,25+1206,25+12,8+88,355+100,440+114</t>
  </si>
  <si>
    <t>214</t>
  </si>
  <si>
    <t>997221845</t>
  </si>
  <si>
    <t>Poplatek za uložení na skládce (skládkovné) odpadu asfaltového bez dehtu kód odpadu 170 302</t>
  </si>
  <si>
    <t>-2042281631</t>
  </si>
  <si>
    <t>215</t>
  </si>
  <si>
    <t>997221855</t>
  </si>
  <si>
    <t>Poplatek za uložení na skládce (skládkovné) zeminy a kameniva kód odpadu 170 504</t>
  </si>
  <si>
    <t>1686116858</t>
  </si>
  <si>
    <t>15,95+354,2+402,9+328,1</t>
  </si>
  <si>
    <t>998</t>
  </si>
  <si>
    <t>Přesun hmot</t>
  </si>
  <si>
    <t>216</t>
  </si>
  <si>
    <t>998223011</t>
  </si>
  <si>
    <t>Přesun hmot pro pozemní komunikace s krytem dlážděným</t>
  </si>
  <si>
    <t>-946175360</t>
  </si>
  <si>
    <t>II-etapa-VO - SO 401 Veřejné osvětlení</t>
  </si>
  <si>
    <t>HSV - HSV</t>
  </si>
  <si>
    <t xml:space="preserve">    SO 401-II - Veřejné osvětlení - etapa II</t>
  </si>
  <si>
    <t>SO 401-II</t>
  </si>
  <si>
    <t>Veřejné osvětlení - etapa II</t>
  </si>
  <si>
    <t>9999-1285</t>
  </si>
  <si>
    <t>Demontáž stávajících kabelů bez zem.prací</t>
  </si>
  <si>
    <t>9999-1281</t>
  </si>
  <si>
    <t>Odpojení ,odstrojení a demontaz stavajicich stožárů</t>
  </si>
  <si>
    <t>9999-1285.1</t>
  </si>
  <si>
    <t>Demontáž stožárových základů</t>
  </si>
  <si>
    <t>9999-1285.2</t>
  </si>
  <si>
    <t>Deponování demontovaného materiálu</t>
  </si>
  <si>
    <t>1048-322</t>
  </si>
  <si>
    <t>Demontáž soupravy NVO ze stožáru</t>
  </si>
  <si>
    <t>9999-971</t>
  </si>
  <si>
    <t>Rozvaděč RVO - úprava</t>
  </si>
  <si>
    <t>9999-971.1</t>
  </si>
  <si>
    <t>Bet .zákl. B15-20  0,5x0,5x1,2 m</t>
  </si>
  <si>
    <t>1048-226</t>
  </si>
  <si>
    <t>Stožár sadový K4133/89/60 žárově zinkovaný</t>
  </si>
  <si>
    <t>Svitidlo BGP615 T25 DM50 /740 (1419 lm; 11.0 W)</t>
  </si>
  <si>
    <t>-64102845</t>
  </si>
  <si>
    <t>Svitidlo  BGP615 T25 DN10 /740 (727 lm; 6.0 W)</t>
  </si>
  <si>
    <t>1529089342</t>
  </si>
  <si>
    <t>Svitidlo BGP615 T25 DS50 /740 (2219 lm; 17.0 W)</t>
  </si>
  <si>
    <t>1083706680</t>
  </si>
  <si>
    <t>Svitidlo BGP615 T25 DX10 BL1 /740 (1363 lm; 15.0 W)</t>
  </si>
  <si>
    <t>757104713</t>
  </si>
  <si>
    <t>Svitidlo BGP621 T25 DM11 /740 (5438 lm; 38.0 W)</t>
  </si>
  <si>
    <t>-1802836647</t>
  </si>
  <si>
    <t>Svitidlo BGP621 T25 DX10 /740 (5835 lm; 43.0 W)</t>
  </si>
  <si>
    <t>564086026</t>
  </si>
  <si>
    <t>Svitidlo BGP621 T25 DX10 /740 (7316 lm; 52.5 W)</t>
  </si>
  <si>
    <t>1483326156</t>
  </si>
  <si>
    <t>Svitidlo BGP621 T25 DX10 BL1 /740 (5452 lm; 56.5 W)</t>
  </si>
  <si>
    <t>1657360238</t>
  </si>
  <si>
    <t>1263-307</t>
  </si>
  <si>
    <t>PŘÍSPĚVEK NA RECYKLACI</t>
  </si>
  <si>
    <t>1057-546</t>
  </si>
  <si>
    <t>UPEVNĚNÍ SVÍTIDLA</t>
  </si>
  <si>
    <t>1042-172</t>
  </si>
  <si>
    <t>SR481-27 Z/CU ( 1x np)</t>
  </si>
  <si>
    <t>9999-971.2</t>
  </si>
  <si>
    <t>Bet .zákl. B15-20  0,5x0,5x1,5 m</t>
  </si>
  <si>
    <t>1048-226.1</t>
  </si>
  <si>
    <t>Stožár silniční JB10 8,2-159/108/89 žárově zinkovaný</t>
  </si>
  <si>
    <t>1048-322.1</t>
  </si>
  <si>
    <t>Upevnění soupravy NVO na stožár včetně prostupu</t>
  </si>
  <si>
    <t>1124-22</t>
  </si>
  <si>
    <t>CYKY 3x1.5 mm2, volně</t>
  </si>
  <si>
    <t>1124-22.1</t>
  </si>
  <si>
    <t>SMRŠŤOVACÍ BUŽÍRKA ŽZ 20</t>
  </si>
  <si>
    <t>1122-176</t>
  </si>
  <si>
    <t>CYKY 4x16 mm2, volně</t>
  </si>
  <si>
    <t>1244-2</t>
  </si>
  <si>
    <t>FeZn-D10 (0,4kg/m)</t>
  </si>
  <si>
    <t>1244-2.1</t>
  </si>
  <si>
    <t>FeZn-D8 (0,4kg/m)</t>
  </si>
  <si>
    <t>1244-70</t>
  </si>
  <si>
    <t>Svorka SU univerzální</t>
  </si>
  <si>
    <t>9999-416</t>
  </si>
  <si>
    <t>Ukončení do 4x50  mm2</t>
  </si>
  <si>
    <t>10003</t>
  </si>
  <si>
    <t>Ukončení do 3x4  mm2</t>
  </si>
  <si>
    <t>40205</t>
  </si>
  <si>
    <t>Výstražná folie 33cm</t>
  </si>
  <si>
    <t>1123-4563</t>
  </si>
  <si>
    <t>CHRÁNIČKA  KABELU DN 100</t>
  </si>
  <si>
    <t>1123-4563.1</t>
  </si>
  <si>
    <t>06110/2 BA - dělená chránička (červená)</t>
  </si>
  <si>
    <t>10003.1</t>
  </si>
  <si>
    <t>Štítek značení stožáru s číslováním dle standardu správce</t>
  </si>
  <si>
    <t>Pol1</t>
  </si>
  <si>
    <t>Podružný materiál</t>
  </si>
  <si>
    <t>kpl</t>
  </si>
  <si>
    <t>41014</t>
  </si>
  <si>
    <t>Revizni technik</t>
  </si>
  <si>
    <t>hod</t>
  </si>
  <si>
    <t>41014.1</t>
  </si>
  <si>
    <t>Spolupráce s reviznim technikem</t>
  </si>
  <si>
    <t>Pol2</t>
  </si>
  <si>
    <t>Zkusebni provoz</t>
  </si>
  <si>
    <t>Pol6</t>
  </si>
  <si>
    <t>Výkop jámy pro stožárový základ</t>
  </si>
  <si>
    <t>Pol7</t>
  </si>
  <si>
    <t>Kabelové lože z přesáté zeminy nebo písku</t>
  </si>
  <si>
    <t>Pol8</t>
  </si>
  <si>
    <t>Hloubení rýhy ,zemina třídy 3, šíře 350mm,hloubka 700mm</t>
  </si>
  <si>
    <t>Pol9</t>
  </si>
  <si>
    <t>Zához rýhy , zemina třídy 3, šíře 350mm,hloubka 700mm</t>
  </si>
  <si>
    <t>Pol10</t>
  </si>
  <si>
    <t>Hloubení rýhy ,zemina třídy 3, šíře 350mm,hloubka 1200mm</t>
  </si>
  <si>
    <t>Pol11</t>
  </si>
  <si>
    <t>Zához rýhy , zemina třídy 3, šíře 350mm,hloubka 1200mm</t>
  </si>
  <si>
    <t>Pol12</t>
  </si>
  <si>
    <t>Hloubení rýhy ,zemina třídy 3, šíře 500mm,hloubka 700mm</t>
  </si>
  <si>
    <t>Pol13</t>
  </si>
  <si>
    <t>Zához rýhy , zemina třídy 3, šíře 500mm,hloubka 700mm</t>
  </si>
  <si>
    <t>Pol14</t>
  </si>
  <si>
    <t>Zhutnění a finální úprava ostatního terénu v zemina třídy 3</t>
  </si>
  <si>
    <t>Pol15</t>
  </si>
  <si>
    <t>Doprava mimo svitidel</t>
  </si>
  <si>
    <t>Pol16</t>
  </si>
  <si>
    <t>Přesun dodávek</t>
  </si>
  <si>
    <t>II-etapa-VO-N - SO 401 Veřejné osvětlení-neuznatelné náklady</t>
  </si>
  <si>
    <t xml:space="preserve">    SO 401-II-n - Veřejné osvětlení - etapa II - neuznatelné náklady</t>
  </si>
  <si>
    <t>SO 401-II-n</t>
  </si>
  <si>
    <t>Veřejné osvětlení - etapa II - neuznatelné náklady</t>
  </si>
  <si>
    <t>9999-880</t>
  </si>
  <si>
    <t>Vytýčení  siti a vedení VO v přehledném terénu</t>
  </si>
  <si>
    <t>Pol3</t>
  </si>
  <si>
    <t>Dokumentace skut provedení</t>
  </si>
  <si>
    <t>Pol4</t>
  </si>
  <si>
    <t>Geodetické zaměření skutečné trasy vedení</t>
  </si>
  <si>
    <t>Pol5</t>
  </si>
  <si>
    <t>Uklid a likvidace odpadu - běžný komunální</t>
  </si>
  <si>
    <t>Pol17</t>
  </si>
  <si>
    <t>PPV</t>
  </si>
  <si>
    <t>Poznámka k položce:_x000D_
Základní náklady celkem bez DPH</t>
  </si>
  <si>
    <t>Pol18</t>
  </si>
  <si>
    <t>GZS</t>
  </si>
  <si>
    <t>Pol19</t>
  </si>
  <si>
    <t>Provozní vlivy</t>
  </si>
  <si>
    <t>II.etapa-VRN - Vedlejší rozpočtové náklady - II.etapa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</si>
  <si>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</si>
  <si>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</si>
  <si>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</si>
  <si>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</si>
  <si>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</si>
  <si>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</si>
  <si>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</si>
  <si>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</si>
  <si>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</si>
  <si>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</si>
  <si>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</si>
  <si>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</si>
  <si>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soub</t>
  </si>
  <si>
    <t>1024</t>
  </si>
  <si>
    <t>-313310447</t>
  </si>
  <si>
    <t>012303000</t>
  </si>
  <si>
    <t>Geodetické práce po výstavbě - geodetické zaměření skutečného provedení díla</t>
  </si>
  <si>
    <t>1816390351</t>
  </si>
  <si>
    <t>013254000-1</t>
  </si>
  <si>
    <t>Dokumentace skutečného provedení stavby (3x tištěná,CD)</t>
  </si>
  <si>
    <t>-1825144484</t>
  </si>
  <si>
    <t>VRN3</t>
  </si>
  <si>
    <t>Zařízení staveniště</t>
  </si>
  <si>
    <t>030001000</t>
  </si>
  <si>
    <t>1389206368</t>
  </si>
  <si>
    <t>039203-1</t>
  </si>
  <si>
    <t>Uvedení ploch poškozených vlivem realizace díla do stavu před zahájením realizace díla</t>
  </si>
  <si>
    <t>-754402412</t>
  </si>
  <si>
    <t>VRN4</t>
  </si>
  <si>
    <t>Inženýrská činnost</t>
  </si>
  <si>
    <t>04290300-1</t>
  </si>
  <si>
    <t>Dohled autorizované osoby v oboru geologie (hydrogeologie) pro zhodnocení stavu zemní pláně včetně vypracování odborného posudku</t>
  </si>
  <si>
    <t>2019591284</t>
  </si>
  <si>
    <t>043134000</t>
  </si>
  <si>
    <t>Zkoušky zatěžovací, včetně vypracování odborné zprávy</t>
  </si>
  <si>
    <t>-2065642825</t>
  </si>
  <si>
    <t>VRN7</t>
  </si>
  <si>
    <t>072002000-1</t>
  </si>
  <si>
    <t>Přechodné dopravní značení, projednání</t>
  </si>
  <si>
    <t>-1028860464</t>
  </si>
  <si>
    <t>072002000-2</t>
  </si>
  <si>
    <t>Přechodné dopravní značení - značky, instalace, údržba</t>
  </si>
  <si>
    <t>-955210697</t>
  </si>
  <si>
    <t>VRN9</t>
  </si>
  <si>
    <t>Ostatní náklady</t>
  </si>
  <si>
    <t>02-1</t>
  </si>
  <si>
    <t>Ochrana a zabezpečení stávajících inženýrských sítí po celou dobu realizace díla</t>
  </si>
  <si>
    <t>-866075020</t>
  </si>
  <si>
    <t>034503-1</t>
  </si>
  <si>
    <t>D+M informační panel v době realizace díla o velikosti  provedení dle požadavků poskytovatele dotačního programu</t>
  </si>
  <si>
    <t>1811522111</t>
  </si>
  <si>
    <t>034503-2</t>
  </si>
  <si>
    <t>D+M stálé informační tabule velikosti, materiálu a provedení dle požadavků poskytovatele dotačního programu</t>
  </si>
  <si>
    <t>1854686158</t>
  </si>
  <si>
    <t>051103-1</t>
  </si>
  <si>
    <t>Náklady na pojištění díla po celou dobu jeho realizace</t>
  </si>
  <si>
    <t>-1056018327</t>
  </si>
  <si>
    <t>052203-1</t>
  </si>
  <si>
    <t xml:space="preserve">Náklady spojené se zajištěním bankovní záruky </t>
  </si>
  <si>
    <t>-1902180652</t>
  </si>
  <si>
    <t>090001000-1</t>
  </si>
  <si>
    <t>Vytyčení stávajících sítí</t>
  </si>
  <si>
    <t>-144996888</t>
  </si>
  <si>
    <t>SEZNAM FIGUR</t>
  </si>
  <si>
    <t>Výměra</t>
  </si>
  <si>
    <t xml:space="preserve"> II/ II.etapa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</si>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</sst>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23"/>
      <c r="AS2" s="323"/>
      <c r="AT2" s="323"/>
      <c r="AU2" s="323"/>
      <c r="AV2" s="323"/>
      <c r="AW2" s="323"/>
      <c r="AX2" s="323"/>
      <c r="AY2" s="323"/>
      <c r="AZ2" s="323"/>
      <c r="BA2" s="323"/>
      <c r="BB2" s="323"/>
      <c r="BC2" s="323"/>
      <c r="BD2" s="323"/>
      <c r="BE2" s="323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07" t="s">
        <v>14</v>
      </c>
      <c r="L5" s="308"/>
      <c r="M5" s="308"/>
      <c r="N5" s="308"/>
      <c r="O5" s="308"/>
      <c r="P5" s="308"/>
      <c r="Q5" s="308"/>
      <c r="R5" s="308"/>
      <c r="S5" s="308"/>
      <c r="T5" s="308"/>
      <c r="U5" s="308"/>
      <c r="V5" s="308"/>
      <c r="W5" s="308"/>
      <c r="X5" s="308"/>
      <c r="Y5" s="308"/>
      <c r="Z5" s="308"/>
      <c r="AA5" s="308"/>
      <c r="AB5" s="308"/>
      <c r="AC5" s="308"/>
      <c r="AD5" s="308"/>
      <c r="AE5" s="308"/>
      <c r="AF5" s="308"/>
      <c r="AG5" s="308"/>
      <c r="AH5" s="308"/>
      <c r="AI5" s="308"/>
      <c r="AJ5" s="308"/>
      <c r="AK5" s="308"/>
      <c r="AL5" s="308"/>
      <c r="AM5" s="308"/>
      <c r="AN5" s="308"/>
      <c r="AO5" s="308"/>
      <c r="AP5" s="21"/>
      <c r="AQ5" s="21"/>
      <c r="AR5" s="19"/>
      <c r="BE5" s="304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09" t="s">
        <v>17</v>
      </c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8"/>
      <c r="X6" s="308"/>
      <c r="Y6" s="308"/>
      <c r="Z6" s="308"/>
      <c r="AA6" s="308"/>
      <c r="AB6" s="308"/>
      <c r="AC6" s="308"/>
      <c r="AD6" s="308"/>
      <c r="AE6" s="308"/>
      <c r="AF6" s="308"/>
      <c r="AG6" s="308"/>
      <c r="AH6" s="308"/>
      <c r="AI6" s="308"/>
      <c r="AJ6" s="308"/>
      <c r="AK6" s="308"/>
      <c r="AL6" s="308"/>
      <c r="AM6" s="308"/>
      <c r="AN6" s="308"/>
      <c r="AO6" s="308"/>
      <c r="AP6" s="21"/>
      <c r="AQ6" s="21"/>
      <c r="AR6" s="19"/>
      <c r="BE6" s="305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305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305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5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5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5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5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28</v>
      </c>
      <c r="AO13" s="21"/>
      <c r="AP13" s="21"/>
      <c r="AQ13" s="21"/>
      <c r="AR13" s="19"/>
      <c r="BE13" s="305"/>
      <c r="BS13" s="16" t="s">
        <v>6</v>
      </c>
    </row>
    <row r="14" spans="1:74" ht="12.75">
      <c r="B14" s="20"/>
      <c r="C14" s="21"/>
      <c r="D14" s="21"/>
      <c r="E14" s="310" t="s">
        <v>28</v>
      </c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305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5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5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5"/>
      <c r="BS17" s="16" t="s">
        <v>30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5"/>
      <c r="BS18" s="16" t="s">
        <v>6</v>
      </c>
    </row>
    <row r="19" spans="1:71" s="1" customFormat="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5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5"/>
      <c r="BS20" s="16" t="s">
        <v>30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5"/>
    </row>
    <row r="22" spans="1:71" s="1" customFormat="1" ht="12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5"/>
    </row>
    <row r="23" spans="1:71" s="1" customFormat="1" ht="16.5" customHeight="1">
      <c r="B23" s="20"/>
      <c r="C23" s="21"/>
      <c r="D23" s="21"/>
      <c r="E23" s="312" t="s">
        <v>1</v>
      </c>
      <c r="F23" s="312"/>
      <c r="G23" s="312"/>
      <c r="H23" s="312"/>
      <c r="I23" s="312"/>
      <c r="J23" s="312"/>
      <c r="K23" s="312"/>
      <c r="L23" s="312"/>
      <c r="M23" s="312"/>
      <c r="N23" s="312"/>
      <c r="O23" s="312"/>
      <c r="P23" s="312"/>
      <c r="Q23" s="312"/>
      <c r="R23" s="312"/>
      <c r="S23" s="312"/>
      <c r="T23" s="312"/>
      <c r="U23" s="312"/>
      <c r="V23" s="312"/>
      <c r="W23" s="312"/>
      <c r="X23" s="312"/>
      <c r="Y23" s="312"/>
      <c r="Z23" s="312"/>
      <c r="AA23" s="312"/>
      <c r="AB23" s="312"/>
      <c r="AC23" s="312"/>
      <c r="AD23" s="312"/>
      <c r="AE23" s="312"/>
      <c r="AF23" s="312"/>
      <c r="AG23" s="312"/>
      <c r="AH23" s="312"/>
      <c r="AI23" s="312"/>
      <c r="AJ23" s="312"/>
      <c r="AK23" s="312"/>
      <c r="AL23" s="312"/>
      <c r="AM23" s="312"/>
      <c r="AN23" s="312"/>
      <c r="AO23" s="21"/>
      <c r="AP23" s="21"/>
      <c r="AQ23" s="21"/>
      <c r="AR23" s="19"/>
      <c r="BE23" s="305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5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05"/>
    </row>
    <row r="26" spans="1:71" s="2" customFormat="1" ht="25.9" customHeight="1">
      <c r="A26" s="33"/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13">
        <f>ROUND(AG94,2)</f>
        <v>0</v>
      </c>
      <c r="AL26" s="314"/>
      <c r="AM26" s="314"/>
      <c r="AN26" s="314"/>
      <c r="AO26" s="314"/>
      <c r="AP26" s="35"/>
      <c r="AQ26" s="35"/>
      <c r="AR26" s="38"/>
      <c r="BE26" s="305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05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15" t="s">
        <v>34</v>
      </c>
      <c r="M28" s="315"/>
      <c r="N28" s="315"/>
      <c r="O28" s="315"/>
      <c r="P28" s="315"/>
      <c r="Q28" s="35"/>
      <c r="R28" s="35"/>
      <c r="S28" s="35"/>
      <c r="T28" s="35"/>
      <c r="U28" s="35"/>
      <c r="V28" s="35"/>
      <c r="W28" s="315" t="s">
        <v>35</v>
      </c>
      <c r="X28" s="315"/>
      <c r="Y28" s="315"/>
      <c r="Z28" s="315"/>
      <c r="AA28" s="315"/>
      <c r="AB28" s="315"/>
      <c r="AC28" s="315"/>
      <c r="AD28" s="315"/>
      <c r="AE28" s="315"/>
      <c r="AF28" s="35"/>
      <c r="AG28" s="35"/>
      <c r="AH28" s="35"/>
      <c r="AI28" s="35"/>
      <c r="AJ28" s="35"/>
      <c r="AK28" s="315" t="s">
        <v>36</v>
      </c>
      <c r="AL28" s="315"/>
      <c r="AM28" s="315"/>
      <c r="AN28" s="315"/>
      <c r="AO28" s="315"/>
      <c r="AP28" s="35"/>
      <c r="AQ28" s="35"/>
      <c r="AR28" s="38"/>
      <c r="BE28" s="305"/>
    </row>
    <row r="29" spans="1:71" s="3" customFormat="1" ht="14.45" customHeight="1">
      <c r="B29" s="39"/>
      <c r="C29" s="40"/>
      <c r="D29" s="28" t="s">
        <v>37</v>
      </c>
      <c r="E29" s="40"/>
      <c r="F29" s="28" t="s">
        <v>38</v>
      </c>
      <c r="G29" s="40"/>
      <c r="H29" s="40"/>
      <c r="I29" s="40"/>
      <c r="J29" s="40"/>
      <c r="K29" s="40"/>
      <c r="L29" s="318">
        <v>0.21</v>
      </c>
      <c r="M29" s="317"/>
      <c r="N29" s="317"/>
      <c r="O29" s="317"/>
      <c r="P29" s="317"/>
      <c r="Q29" s="40"/>
      <c r="R29" s="40"/>
      <c r="S29" s="40"/>
      <c r="T29" s="40"/>
      <c r="U29" s="40"/>
      <c r="V29" s="40"/>
      <c r="W29" s="316">
        <f>ROUND(AZ94, 2)</f>
        <v>0</v>
      </c>
      <c r="X29" s="317"/>
      <c r="Y29" s="317"/>
      <c r="Z29" s="317"/>
      <c r="AA29" s="317"/>
      <c r="AB29" s="317"/>
      <c r="AC29" s="317"/>
      <c r="AD29" s="317"/>
      <c r="AE29" s="317"/>
      <c r="AF29" s="40"/>
      <c r="AG29" s="40"/>
      <c r="AH29" s="40"/>
      <c r="AI29" s="40"/>
      <c r="AJ29" s="40"/>
      <c r="AK29" s="316">
        <f>ROUND(AV94, 2)</f>
        <v>0</v>
      </c>
      <c r="AL29" s="317"/>
      <c r="AM29" s="317"/>
      <c r="AN29" s="317"/>
      <c r="AO29" s="317"/>
      <c r="AP29" s="40"/>
      <c r="AQ29" s="40"/>
      <c r="AR29" s="41"/>
      <c r="BE29" s="306"/>
    </row>
    <row r="30" spans="1:71" s="3" customFormat="1" ht="14.45" customHeight="1">
      <c r="B30" s="39"/>
      <c r="C30" s="40"/>
      <c r="D30" s="40"/>
      <c r="E30" s="40"/>
      <c r="F30" s="28" t="s">
        <v>39</v>
      </c>
      <c r="G30" s="40"/>
      <c r="H30" s="40"/>
      <c r="I30" s="40"/>
      <c r="J30" s="40"/>
      <c r="K30" s="40"/>
      <c r="L30" s="318">
        <v>0.15</v>
      </c>
      <c r="M30" s="317"/>
      <c r="N30" s="317"/>
      <c r="O30" s="317"/>
      <c r="P30" s="317"/>
      <c r="Q30" s="40"/>
      <c r="R30" s="40"/>
      <c r="S30" s="40"/>
      <c r="T30" s="40"/>
      <c r="U30" s="40"/>
      <c r="V30" s="40"/>
      <c r="W30" s="316">
        <f>ROUND(BA94, 2)</f>
        <v>0</v>
      </c>
      <c r="X30" s="317"/>
      <c r="Y30" s="317"/>
      <c r="Z30" s="317"/>
      <c r="AA30" s="317"/>
      <c r="AB30" s="317"/>
      <c r="AC30" s="317"/>
      <c r="AD30" s="317"/>
      <c r="AE30" s="317"/>
      <c r="AF30" s="40"/>
      <c r="AG30" s="40"/>
      <c r="AH30" s="40"/>
      <c r="AI30" s="40"/>
      <c r="AJ30" s="40"/>
      <c r="AK30" s="316">
        <f>ROUND(AW94, 2)</f>
        <v>0</v>
      </c>
      <c r="AL30" s="317"/>
      <c r="AM30" s="317"/>
      <c r="AN30" s="317"/>
      <c r="AO30" s="317"/>
      <c r="AP30" s="40"/>
      <c r="AQ30" s="40"/>
      <c r="AR30" s="41"/>
      <c r="BE30" s="306"/>
    </row>
    <row r="31" spans="1:71" s="3" customFormat="1" ht="14.45" hidden="1" customHeight="1">
      <c r="B31" s="39"/>
      <c r="C31" s="40"/>
      <c r="D31" s="40"/>
      <c r="E31" s="40"/>
      <c r="F31" s="28" t="s">
        <v>40</v>
      </c>
      <c r="G31" s="40"/>
      <c r="H31" s="40"/>
      <c r="I31" s="40"/>
      <c r="J31" s="40"/>
      <c r="K31" s="40"/>
      <c r="L31" s="318">
        <v>0.21</v>
      </c>
      <c r="M31" s="317"/>
      <c r="N31" s="317"/>
      <c r="O31" s="317"/>
      <c r="P31" s="317"/>
      <c r="Q31" s="40"/>
      <c r="R31" s="40"/>
      <c r="S31" s="40"/>
      <c r="T31" s="40"/>
      <c r="U31" s="40"/>
      <c r="V31" s="40"/>
      <c r="W31" s="316">
        <f>ROUND(BB94, 2)</f>
        <v>0</v>
      </c>
      <c r="X31" s="317"/>
      <c r="Y31" s="317"/>
      <c r="Z31" s="317"/>
      <c r="AA31" s="317"/>
      <c r="AB31" s="317"/>
      <c r="AC31" s="317"/>
      <c r="AD31" s="317"/>
      <c r="AE31" s="317"/>
      <c r="AF31" s="40"/>
      <c r="AG31" s="40"/>
      <c r="AH31" s="40"/>
      <c r="AI31" s="40"/>
      <c r="AJ31" s="40"/>
      <c r="AK31" s="316">
        <v>0</v>
      </c>
      <c r="AL31" s="317"/>
      <c r="AM31" s="317"/>
      <c r="AN31" s="317"/>
      <c r="AO31" s="317"/>
      <c r="AP31" s="40"/>
      <c r="AQ31" s="40"/>
      <c r="AR31" s="41"/>
      <c r="BE31" s="306"/>
    </row>
    <row r="32" spans="1:71" s="3" customFormat="1" ht="14.45" hidden="1" customHeight="1">
      <c r="B32" s="39"/>
      <c r="C32" s="40"/>
      <c r="D32" s="40"/>
      <c r="E32" s="40"/>
      <c r="F32" s="28" t="s">
        <v>41</v>
      </c>
      <c r="G32" s="40"/>
      <c r="H32" s="40"/>
      <c r="I32" s="40"/>
      <c r="J32" s="40"/>
      <c r="K32" s="40"/>
      <c r="L32" s="318">
        <v>0.15</v>
      </c>
      <c r="M32" s="317"/>
      <c r="N32" s="317"/>
      <c r="O32" s="317"/>
      <c r="P32" s="317"/>
      <c r="Q32" s="40"/>
      <c r="R32" s="40"/>
      <c r="S32" s="40"/>
      <c r="T32" s="40"/>
      <c r="U32" s="40"/>
      <c r="V32" s="40"/>
      <c r="W32" s="316">
        <f>ROUND(BC94, 2)</f>
        <v>0</v>
      </c>
      <c r="X32" s="317"/>
      <c r="Y32" s="317"/>
      <c r="Z32" s="317"/>
      <c r="AA32" s="317"/>
      <c r="AB32" s="317"/>
      <c r="AC32" s="317"/>
      <c r="AD32" s="317"/>
      <c r="AE32" s="317"/>
      <c r="AF32" s="40"/>
      <c r="AG32" s="40"/>
      <c r="AH32" s="40"/>
      <c r="AI32" s="40"/>
      <c r="AJ32" s="40"/>
      <c r="AK32" s="316">
        <v>0</v>
      </c>
      <c r="AL32" s="317"/>
      <c r="AM32" s="317"/>
      <c r="AN32" s="317"/>
      <c r="AO32" s="317"/>
      <c r="AP32" s="40"/>
      <c r="AQ32" s="40"/>
      <c r="AR32" s="41"/>
      <c r="BE32" s="306"/>
    </row>
    <row r="33" spans="1:57" s="3" customFormat="1" ht="14.45" hidden="1" customHeight="1">
      <c r="B33" s="39"/>
      <c r="C33" s="40"/>
      <c r="D33" s="40"/>
      <c r="E33" s="40"/>
      <c r="F33" s="28" t="s">
        <v>42</v>
      </c>
      <c r="G33" s="40"/>
      <c r="H33" s="40"/>
      <c r="I33" s="40"/>
      <c r="J33" s="40"/>
      <c r="K33" s="40"/>
      <c r="L33" s="318">
        <v>0</v>
      </c>
      <c r="M33" s="317"/>
      <c r="N33" s="317"/>
      <c r="O33" s="317"/>
      <c r="P33" s="317"/>
      <c r="Q33" s="40"/>
      <c r="R33" s="40"/>
      <c r="S33" s="40"/>
      <c r="T33" s="40"/>
      <c r="U33" s="40"/>
      <c r="V33" s="40"/>
      <c r="W33" s="316">
        <f>ROUND(BD94, 2)</f>
        <v>0</v>
      </c>
      <c r="X33" s="317"/>
      <c r="Y33" s="317"/>
      <c r="Z33" s="317"/>
      <c r="AA33" s="317"/>
      <c r="AB33" s="317"/>
      <c r="AC33" s="317"/>
      <c r="AD33" s="317"/>
      <c r="AE33" s="317"/>
      <c r="AF33" s="40"/>
      <c r="AG33" s="40"/>
      <c r="AH33" s="40"/>
      <c r="AI33" s="40"/>
      <c r="AJ33" s="40"/>
      <c r="AK33" s="316">
        <v>0</v>
      </c>
      <c r="AL33" s="317"/>
      <c r="AM33" s="317"/>
      <c r="AN33" s="317"/>
      <c r="AO33" s="317"/>
      <c r="AP33" s="40"/>
      <c r="AQ33" s="40"/>
      <c r="AR33" s="41"/>
      <c r="BE33" s="306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05"/>
    </row>
    <row r="35" spans="1:57" s="2" customFormat="1" ht="25.9" customHeight="1">
      <c r="A35" s="33"/>
      <c r="B35" s="34"/>
      <c r="C35" s="42"/>
      <c r="D35" s="43" t="s">
        <v>43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44</v>
      </c>
      <c r="U35" s="44"/>
      <c r="V35" s="44"/>
      <c r="W35" s="44"/>
      <c r="X35" s="322" t="s">
        <v>45</v>
      </c>
      <c r="Y35" s="320"/>
      <c r="Z35" s="320"/>
      <c r="AA35" s="320"/>
      <c r="AB35" s="320"/>
      <c r="AC35" s="44"/>
      <c r="AD35" s="44"/>
      <c r="AE35" s="44"/>
      <c r="AF35" s="44"/>
      <c r="AG35" s="44"/>
      <c r="AH35" s="44"/>
      <c r="AI35" s="44"/>
      <c r="AJ35" s="44"/>
      <c r="AK35" s="319">
        <f>SUM(AK26:AK33)</f>
        <v>0</v>
      </c>
      <c r="AL35" s="320"/>
      <c r="AM35" s="320"/>
      <c r="AN35" s="320"/>
      <c r="AO35" s="321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47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48</v>
      </c>
      <c r="AI60" s="37"/>
      <c r="AJ60" s="37"/>
      <c r="AK60" s="37"/>
      <c r="AL60" s="37"/>
      <c r="AM60" s="51" t="s">
        <v>49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50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51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48</v>
      </c>
      <c r="AI75" s="37"/>
      <c r="AJ75" s="37"/>
      <c r="AK75" s="37"/>
      <c r="AL75" s="37"/>
      <c r="AM75" s="51" t="s">
        <v>49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2018s05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79" t="str">
        <f>K6</f>
        <v>NYMBURK - REGENERACE PANELOVÉHO SÍDLIŠTĚ JANKOVICE</v>
      </c>
      <c r="M85" s="280"/>
      <c r="N85" s="280"/>
      <c r="O85" s="280"/>
      <c r="P85" s="280"/>
      <c r="Q85" s="280"/>
      <c r="R85" s="280"/>
      <c r="S85" s="280"/>
      <c r="T85" s="280"/>
      <c r="U85" s="280"/>
      <c r="V85" s="280"/>
      <c r="W85" s="280"/>
      <c r="X85" s="280"/>
      <c r="Y85" s="280"/>
      <c r="Z85" s="280"/>
      <c r="AA85" s="280"/>
      <c r="AB85" s="280"/>
      <c r="AC85" s="280"/>
      <c r="AD85" s="280"/>
      <c r="AE85" s="280"/>
      <c r="AF85" s="280"/>
      <c r="AG85" s="280"/>
      <c r="AH85" s="280"/>
      <c r="AI85" s="280"/>
      <c r="AJ85" s="280"/>
      <c r="AK85" s="280"/>
      <c r="AL85" s="280"/>
      <c r="AM85" s="280"/>
      <c r="AN85" s="280"/>
      <c r="AO85" s="280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81" t="str">
        <f>IF(AN8= "","",AN8)</f>
        <v>30. 9. 2019</v>
      </c>
      <c r="AN87" s="281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88" t="str">
        <f>IF(E17="","",E17)</f>
        <v xml:space="preserve"> </v>
      </c>
      <c r="AN89" s="289"/>
      <c r="AO89" s="289"/>
      <c r="AP89" s="289"/>
      <c r="AQ89" s="35"/>
      <c r="AR89" s="38"/>
      <c r="AS89" s="282" t="s">
        <v>53</v>
      </c>
      <c r="AT89" s="283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31</v>
      </c>
      <c r="AJ90" s="35"/>
      <c r="AK90" s="35"/>
      <c r="AL90" s="35"/>
      <c r="AM90" s="288" t="str">
        <f>IF(E20="","",E20)</f>
        <v xml:space="preserve"> </v>
      </c>
      <c r="AN90" s="289"/>
      <c r="AO90" s="289"/>
      <c r="AP90" s="289"/>
      <c r="AQ90" s="35"/>
      <c r="AR90" s="38"/>
      <c r="AS90" s="284"/>
      <c r="AT90" s="285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86"/>
      <c r="AT91" s="287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90" t="s">
        <v>54</v>
      </c>
      <c r="D92" s="291"/>
      <c r="E92" s="291"/>
      <c r="F92" s="291"/>
      <c r="G92" s="291"/>
      <c r="H92" s="72"/>
      <c r="I92" s="293" t="s">
        <v>55</v>
      </c>
      <c r="J92" s="291"/>
      <c r="K92" s="291"/>
      <c r="L92" s="291"/>
      <c r="M92" s="291"/>
      <c r="N92" s="291"/>
      <c r="O92" s="291"/>
      <c r="P92" s="291"/>
      <c r="Q92" s="291"/>
      <c r="R92" s="291"/>
      <c r="S92" s="291"/>
      <c r="T92" s="291"/>
      <c r="U92" s="291"/>
      <c r="V92" s="291"/>
      <c r="W92" s="291"/>
      <c r="X92" s="291"/>
      <c r="Y92" s="291"/>
      <c r="Z92" s="291"/>
      <c r="AA92" s="291"/>
      <c r="AB92" s="291"/>
      <c r="AC92" s="291"/>
      <c r="AD92" s="291"/>
      <c r="AE92" s="291"/>
      <c r="AF92" s="291"/>
      <c r="AG92" s="292" t="s">
        <v>56</v>
      </c>
      <c r="AH92" s="291"/>
      <c r="AI92" s="291"/>
      <c r="AJ92" s="291"/>
      <c r="AK92" s="291"/>
      <c r="AL92" s="291"/>
      <c r="AM92" s="291"/>
      <c r="AN92" s="293" t="s">
        <v>57</v>
      </c>
      <c r="AO92" s="291"/>
      <c r="AP92" s="294"/>
      <c r="AQ92" s="73" t="s">
        <v>58</v>
      </c>
      <c r="AR92" s="38"/>
      <c r="AS92" s="74" t="s">
        <v>59</v>
      </c>
      <c r="AT92" s="75" t="s">
        <v>60</v>
      </c>
      <c r="AU92" s="75" t="s">
        <v>61</v>
      </c>
      <c r="AV92" s="75" t="s">
        <v>62</v>
      </c>
      <c r="AW92" s="75" t="s">
        <v>63</v>
      </c>
      <c r="AX92" s="75" t="s">
        <v>64</v>
      </c>
      <c r="AY92" s="75" t="s">
        <v>65</v>
      </c>
      <c r="AZ92" s="75" t="s">
        <v>66</v>
      </c>
      <c r="BA92" s="75" t="s">
        <v>67</v>
      </c>
      <c r="BB92" s="75" t="s">
        <v>68</v>
      </c>
      <c r="BC92" s="75" t="s">
        <v>69</v>
      </c>
      <c r="BD92" s="76" t="s">
        <v>70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71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302">
        <f>ROUND(AG95,2)</f>
        <v>0</v>
      </c>
      <c r="AH94" s="302"/>
      <c r="AI94" s="302"/>
      <c r="AJ94" s="302"/>
      <c r="AK94" s="302"/>
      <c r="AL94" s="302"/>
      <c r="AM94" s="302"/>
      <c r="AN94" s="303">
        <f t="shared" ref="AN94:AN99" si="0">SUM(AG94,AT94)</f>
        <v>0</v>
      </c>
      <c r="AO94" s="303"/>
      <c r="AP94" s="303"/>
      <c r="AQ94" s="84" t="s">
        <v>1</v>
      </c>
      <c r="AR94" s="85"/>
      <c r="AS94" s="86">
        <f>ROUND(AS95,2)</f>
        <v>0</v>
      </c>
      <c r="AT94" s="87">
        <f t="shared" ref="AT94:AT99" si="1"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72</v>
      </c>
      <c r="BT94" s="90" t="s">
        <v>73</v>
      </c>
      <c r="BU94" s="91" t="s">
        <v>74</v>
      </c>
      <c r="BV94" s="90" t="s">
        <v>75</v>
      </c>
      <c r="BW94" s="90" t="s">
        <v>5</v>
      </c>
      <c r="BX94" s="90" t="s">
        <v>76</v>
      </c>
      <c r="CL94" s="90" t="s">
        <v>1</v>
      </c>
    </row>
    <row r="95" spans="1:91" s="7" customFormat="1" ht="16.5" customHeight="1">
      <c r="B95" s="92"/>
      <c r="C95" s="93"/>
      <c r="D95" s="298" t="s">
        <v>77</v>
      </c>
      <c r="E95" s="298"/>
      <c r="F95" s="298"/>
      <c r="G95" s="298"/>
      <c r="H95" s="298"/>
      <c r="I95" s="94"/>
      <c r="J95" s="298" t="s">
        <v>78</v>
      </c>
      <c r="K95" s="298"/>
      <c r="L95" s="298"/>
      <c r="M95" s="298"/>
      <c r="N95" s="298"/>
      <c r="O95" s="298"/>
      <c r="P95" s="298"/>
      <c r="Q95" s="298"/>
      <c r="R95" s="298"/>
      <c r="S95" s="298"/>
      <c r="T95" s="298"/>
      <c r="U95" s="298"/>
      <c r="V95" s="298"/>
      <c r="W95" s="298"/>
      <c r="X95" s="298"/>
      <c r="Y95" s="298"/>
      <c r="Z95" s="298"/>
      <c r="AA95" s="298"/>
      <c r="AB95" s="298"/>
      <c r="AC95" s="298"/>
      <c r="AD95" s="298"/>
      <c r="AE95" s="298"/>
      <c r="AF95" s="298"/>
      <c r="AG95" s="295">
        <f>ROUND(SUM(AG96:AG99),2)</f>
        <v>0</v>
      </c>
      <c r="AH95" s="296"/>
      <c r="AI95" s="296"/>
      <c r="AJ95" s="296"/>
      <c r="AK95" s="296"/>
      <c r="AL95" s="296"/>
      <c r="AM95" s="296"/>
      <c r="AN95" s="297">
        <f t="shared" si="0"/>
        <v>0</v>
      </c>
      <c r="AO95" s="296"/>
      <c r="AP95" s="296"/>
      <c r="AQ95" s="95" t="s">
        <v>79</v>
      </c>
      <c r="AR95" s="96"/>
      <c r="AS95" s="97">
        <f>ROUND(SUM(AS96:AS99),2)</f>
        <v>0</v>
      </c>
      <c r="AT95" s="98">
        <f t="shared" si="1"/>
        <v>0</v>
      </c>
      <c r="AU95" s="99">
        <f>ROUND(SUM(AU96:AU99),5)</f>
        <v>0</v>
      </c>
      <c r="AV95" s="98">
        <f>ROUND(AZ95*L29,2)</f>
        <v>0</v>
      </c>
      <c r="AW95" s="98">
        <f>ROUND(BA95*L30,2)</f>
        <v>0</v>
      </c>
      <c r="AX95" s="98">
        <f>ROUND(BB95*L29,2)</f>
        <v>0</v>
      </c>
      <c r="AY95" s="98">
        <f>ROUND(BC95*L30,2)</f>
        <v>0</v>
      </c>
      <c r="AZ95" s="98">
        <f>ROUND(SUM(AZ96:AZ99),2)</f>
        <v>0</v>
      </c>
      <c r="BA95" s="98">
        <f>ROUND(SUM(BA96:BA99),2)</f>
        <v>0</v>
      </c>
      <c r="BB95" s="98">
        <f>ROUND(SUM(BB96:BB99),2)</f>
        <v>0</v>
      </c>
      <c r="BC95" s="98">
        <f>ROUND(SUM(BC96:BC99),2)</f>
        <v>0</v>
      </c>
      <c r="BD95" s="100">
        <f>ROUND(SUM(BD96:BD99),2)</f>
        <v>0</v>
      </c>
      <c r="BS95" s="101" t="s">
        <v>72</v>
      </c>
      <c r="BT95" s="101" t="s">
        <v>80</v>
      </c>
      <c r="BU95" s="101" t="s">
        <v>74</v>
      </c>
      <c r="BV95" s="101" t="s">
        <v>75</v>
      </c>
      <c r="BW95" s="101" t="s">
        <v>81</v>
      </c>
      <c r="BX95" s="101" t="s">
        <v>5</v>
      </c>
      <c r="CL95" s="101" t="s">
        <v>1</v>
      </c>
      <c r="CM95" s="101" t="s">
        <v>82</v>
      </c>
    </row>
    <row r="96" spans="1:91" s="4" customFormat="1" ht="16.5" customHeight="1">
      <c r="A96" s="102" t="s">
        <v>83</v>
      </c>
      <c r="B96" s="57"/>
      <c r="C96" s="103"/>
      <c r="D96" s="103"/>
      <c r="E96" s="301" t="s">
        <v>78</v>
      </c>
      <c r="F96" s="301"/>
      <c r="G96" s="301"/>
      <c r="H96" s="301"/>
      <c r="I96" s="301"/>
      <c r="J96" s="103"/>
      <c r="K96" s="301" t="s">
        <v>84</v>
      </c>
      <c r="L96" s="301"/>
      <c r="M96" s="301"/>
      <c r="N96" s="301"/>
      <c r="O96" s="301"/>
      <c r="P96" s="301"/>
      <c r="Q96" s="301"/>
      <c r="R96" s="301"/>
      <c r="S96" s="301"/>
      <c r="T96" s="301"/>
      <c r="U96" s="301"/>
      <c r="V96" s="301"/>
      <c r="W96" s="301"/>
      <c r="X96" s="301"/>
      <c r="Y96" s="301"/>
      <c r="Z96" s="301"/>
      <c r="AA96" s="301"/>
      <c r="AB96" s="301"/>
      <c r="AC96" s="301"/>
      <c r="AD96" s="301"/>
      <c r="AE96" s="301"/>
      <c r="AF96" s="301"/>
      <c r="AG96" s="299">
        <f>'II.etapa - SO 101 Dopravn...'!J32</f>
        <v>0</v>
      </c>
      <c r="AH96" s="300"/>
      <c r="AI96" s="300"/>
      <c r="AJ96" s="300"/>
      <c r="AK96" s="300"/>
      <c r="AL96" s="300"/>
      <c r="AM96" s="300"/>
      <c r="AN96" s="299">
        <f t="shared" si="0"/>
        <v>0</v>
      </c>
      <c r="AO96" s="300"/>
      <c r="AP96" s="300"/>
      <c r="AQ96" s="104" t="s">
        <v>85</v>
      </c>
      <c r="AR96" s="59"/>
      <c r="AS96" s="105">
        <v>0</v>
      </c>
      <c r="AT96" s="106">
        <f t="shared" si="1"/>
        <v>0</v>
      </c>
      <c r="AU96" s="107">
        <f>'II.etapa - SO 101 Dopravn...'!P141</f>
        <v>0</v>
      </c>
      <c r="AV96" s="106">
        <f>'II.etapa - SO 101 Dopravn...'!J35</f>
        <v>0</v>
      </c>
      <c r="AW96" s="106">
        <f>'II.etapa - SO 101 Dopravn...'!J36</f>
        <v>0</v>
      </c>
      <c r="AX96" s="106">
        <f>'II.etapa - SO 101 Dopravn...'!J37</f>
        <v>0</v>
      </c>
      <c r="AY96" s="106">
        <f>'II.etapa - SO 101 Dopravn...'!J38</f>
        <v>0</v>
      </c>
      <c r="AZ96" s="106">
        <f>'II.etapa - SO 101 Dopravn...'!F35</f>
        <v>0</v>
      </c>
      <c r="BA96" s="106">
        <f>'II.etapa - SO 101 Dopravn...'!F36</f>
        <v>0</v>
      </c>
      <c r="BB96" s="106">
        <f>'II.etapa - SO 101 Dopravn...'!F37</f>
        <v>0</v>
      </c>
      <c r="BC96" s="106">
        <f>'II.etapa - SO 101 Dopravn...'!F38</f>
        <v>0</v>
      </c>
      <c r="BD96" s="108">
        <f>'II.etapa - SO 101 Dopravn...'!F39</f>
        <v>0</v>
      </c>
      <c r="BT96" s="109" t="s">
        <v>82</v>
      </c>
      <c r="BV96" s="109" t="s">
        <v>75</v>
      </c>
      <c r="BW96" s="109" t="s">
        <v>86</v>
      </c>
      <c r="BX96" s="109" t="s">
        <v>81</v>
      </c>
      <c r="CL96" s="109" t="s">
        <v>1</v>
      </c>
    </row>
    <row r="97" spans="1:90" s="4" customFormat="1" ht="23.25" customHeight="1">
      <c r="A97" s="102" t="s">
        <v>83</v>
      </c>
      <c r="B97" s="57"/>
      <c r="C97" s="103"/>
      <c r="D97" s="103"/>
      <c r="E97" s="301" t="s">
        <v>87</v>
      </c>
      <c r="F97" s="301"/>
      <c r="G97" s="301"/>
      <c r="H97" s="301"/>
      <c r="I97" s="301"/>
      <c r="J97" s="103"/>
      <c r="K97" s="301" t="s">
        <v>88</v>
      </c>
      <c r="L97" s="301"/>
      <c r="M97" s="301"/>
      <c r="N97" s="301"/>
      <c r="O97" s="301"/>
      <c r="P97" s="301"/>
      <c r="Q97" s="301"/>
      <c r="R97" s="301"/>
      <c r="S97" s="301"/>
      <c r="T97" s="301"/>
      <c r="U97" s="301"/>
      <c r="V97" s="301"/>
      <c r="W97" s="301"/>
      <c r="X97" s="301"/>
      <c r="Y97" s="301"/>
      <c r="Z97" s="301"/>
      <c r="AA97" s="301"/>
      <c r="AB97" s="301"/>
      <c r="AC97" s="301"/>
      <c r="AD97" s="301"/>
      <c r="AE97" s="301"/>
      <c r="AF97" s="301"/>
      <c r="AG97" s="299">
        <f>'II-etapa-VO - SO 401 Veře...'!J32</f>
        <v>0</v>
      </c>
      <c r="AH97" s="300"/>
      <c r="AI97" s="300"/>
      <c r="AJ97" s="300"/>
      <c r="AK97" s="300"/>
      <c r="AL97" s="300"/>
      <c r="AM97" s="300"/>
      <c r="AN97" s="299">
        <f t="shared" si="0"/>
        <v>0</v>
      </c>
      <c r="AO97" s="300"/>
      <c r="AP97" s="300"/>
      <c r="AQ97" s="104" t="s">
        <v>85</v>
      </c>
      <c r="AR97" s="59"/>
      <c r="AS97" s="105">
        <v>0</v>
      </c>
      <c r="AT97" s="106">
        <f t="shared" si="1"/>
        <v>0</v>
      </c>
      <c r="AU97" s="107">
        <f>'II-etapa-VO - SO 401 Veře...'!P122</f>
        <v>0</v>
      </c>
      <c r="AV97" s="106">
        <f>'II-etapa-VO - SO 401 Veře...'!J35</f>
        <v>0</v>
      </c>
      <c r="AW97" s="106">
        <f>'II-etapa-VO - SO 401 Veře...'!J36</f>
        <v>0</v>
      </c>
      <c r="AX97" s="106">
        <f>'II-etapa-VO - SO 401 Veře...'!J37</f>
        <v>0</v>
      </c>
      <c r="AY97" s="106">
        <f>'II-etapa-VO - SO 401 Veře...'!J38</f>
        <v>0</v>
      </c>
      <c r="AZ97" s="106">
        <f>'II-etapa-VO - SO 401 Veře...'!F35</f>
        <v>0</v>
      </c>
      <c r="BA97" s="106">
        <f>'II-etapa-VO - SO 401 Veře...'!F36</f>
        <v>0</v>
      </c>
      <c r="BB97" s="106">
        <f>'II-etapa-VO - SO 401 Veře...'!F37</f>
        <v>0</v>
      </c>
      <c r="BC97" s="106">
        <f>'II-etapa-VO - SO 401 Veře...'!F38</f>
        <v>0</v>
      </c>
      <c r="BD97" s="108">
        <f>'II-etapa-VO - SO 401 Veře...'!F39</f>
        <v>0</v>
      </c>
      <c r="BT97" s="109" t="s">
        <v>82</v>
      </c>
      <c r="BV97" s="109" t="s">
        <v>75</v>
      </c>
      <c r="BW97" s="109" t="s">
        <v>89</v>
      </c>
      <c r="BX97" s="109" t="s">
        <v>81</v>
      </c>
      <c r="CL97" s="109" t="s">
        <v>1</v>
      </c>
    </row>
    <row r="98" spans="1:90" s="4" customFormat="1" ht="23.25" customHeight="1">
      <c r="A98" s="102" t="s">
        <v>83</v>
      </c>
      <c r="B98" s="57"/>
      <c r="C98" s="103"/>
      <c r="D98" s="103"/>
      <c r="E98" s="301" t="s">
        <v>90</v>
      </c>
      <c r="F98" s="301"/>
      <c r="G98" s="301"/>
      <c r="H98" s="301"/>
      <c r="I98" s="301"/>
      <c r="J98" s="103"/>
      <c r="K98" s="301" t="s">
        <v>91</v>
      </c>
      <c r="L98" s="301"/>
      <c r="M98" s="301"/>
      <c r="N98" s="301"/>
      <c r="O98" s="301"/>
      <c r="P98" s="301"/>
      <c r="Q98" s="301"/>
      <c r="R98" s="301"/>
      <c r="S98" s="301"/>
      <c r="T98" s="301"/>
      <c r="U98" s="301"/>
      <c r="V98" s="301"/>
      <c r="W98" s="301"/>
      <c r="X98" s="301"/>
      <c r="Y98" s="301"/>
      <c r="Z98" s="301"/>
      <c r="AA98" s="301"/>
      <c r="AB98" s="301"/>
      <c r="AC98" s="301"/>
      <c r="AD98" s="301"/>
      <c r="AE98" s="301"/>
      <c r="AF98" s="301"/>
      <c r="AG98" s="299">
        <f>'II-etapa-VO-N - SO 401 Ve...'!J32</f>
        <v>0</v>
      </c>
      <c r="AH98" s="300"/>
      <c r="AI98" s="300"/>
      <c r="AJ98" s="300"/>
      <c r="AK98" s="300"/>
      <c r="AL98" s="300"/>
      <c r="AM98" s="300"/>
      <c r="AN98" s="299">
        <f t="shared" si="0"/>
        <v>0</v>
      </c>
      <c r="AO98" s="300"/>
      <c r="AP98" s="300"/>
      <c r="AQ98" s="104" t="s">
        <v>85</v>
      </c>
      <c r="AR98" s="59"/>
      <c r="AS98" s="105">
        <v>0</v>
      </c>
      <c r="AT98" s="106">
        <f t="shared" si="1"/>
        <v>0</v>
      </c>
      <c r="AU98" s="107">
        <f>'II-etapa-VO-N - SO 401 Ve...'!P122</f>
        <v>0</v>
      </c>
      <c r="AV98" s="106">
        <f>'II-etapa-VO-N - SO 401 Ve...'!J35</f>
        <v>0</v>
      </c>
      <c r="AW98" s="106">
        <f>'II-etapa-VO-N - SO 401 Ve...'!J36</f>
        <v>0</v>
      </c>
      <c r="AX98" s="106">
        <f>'II-etapa-VO-N - SO 401 Ve...'!J37</f>
        <v>0</v>
      </c>
      <c r="AY98" s="106">
        <f>'II-etapa-VO-N - SO 401 Ve...'!J38</f>
        <v>0</v>
      </c>
      <c r="AZ98" s="106">
        <f>'II-etapa-VO-N - SO 401 Ve...'!F35</f>
        <v>0</v>
      </c>
      <c r="BA98" s="106">
        <f>'II-etapa-VO-N - SO 401 Ve...'!F36</f>
        <v>0</v>
      </c>
      <c r="BB98" s="106">
        <f>'II-etapa-VO-N - SO 401 Ve...'!F37</f>
        <v>0</v>
      </c>
      <c r="BC98" s="106">
        <f>'II-etapa-VO-N - SO 401 Ve...'!F38</f>
        <v>0</v>
      </c>
      <c r="BD98" s="108">
        <f>'II-etapa-VO-N - SO 401 Ve...'!F39</f>
        <v>0</v>
      </c>
      <c r="BT98" s="109" t="s">
        <v>82</v>
      </c>
      <c r="BV98" s="109" t="s">
        <v>75</v>
      </c>
      <c r="BW98" s="109" t="s">
        <v>92</v>
      </c>
      <c r="BX98" s="109" t="s">
        <v>81</v>
      </c>
      <c r="CL98" s="109" t="s">
        <v>1</v>
      </c>
    </row>
    <row r="99" spans="1:90" s="4" customFormat="1" ht="23.25" customHeight="1">
      <c r="A99" s="102" t="s">
        <v>83</v>
      </c>
      <c r="B99" s="57"/>
      <c r="C99" s="103"/>
      <c r="D99" s="103"/>
      <c r="E99" s="301" t="s">
        <v>93</v>
      </c>
      <c r="F99" s="301"/>
      <c r="G99" s="301"/>
      <c r="H99" s="301"/>
      <c r="I99" s="301"/>
      <c r="J99" s="103"/>
      <c r="K99" s="301" t="s">
        <v>94</v>
      </c>
      <c r="L99" s="301"/>
      <c r="M99" s="301"/>
      <c r="N99" s="301"/>
      <c r="O99" s="301"/>
      <c r="P99" s="301"/>
      <c r="Q99" s="301"/>
      <c r="R99" s="301"/>
      <c r="S99" s="301"/>
      <c r="T99" s="301"/>
      <c r="U99" s="301"/>
      <c r="V99" s="301"/>
      <c r="W99" s="301"/>
      <c r="X99" s="301"/>
      <c r="Y99" s="301"/>
      <c r="Z99" s="301"/>
      <c r="AA99" s="301"/>
      <c r="AB99" s="301"/>
      <c r="AC99" s="301"/>
      <c r="AD99" s="301"/>
      <c r="AE99" s="301"/>
      <c r="AF99" s="301"/>
      <c r="AG99" s="299">
        <f>'II.etapa-VRN - Vedlejší r...'!J32</f>
        <v>0</v>
      </c>
      <c r="AH99" s="300"/>
      <c r="AI99" s="300"/>
      <c r="AJ99" s="300"/>
      <c r="AK99" s="300"/>
      <c r="AL99" s="300"/>
      <c r="AM99" s="300"/>
      <c r="AN99" s="299">
        <f t="shared" si="0"/>
        <v>0</v>
      </c>
      <c r="AO99" s="300"/>
      <c r="AP99" s="300"/>
      <c r="AQ99" s="104" t="s">
        <v>85</v>
      </c>
      <c r="AR99" s="59"/>
      <c r="AS99" s="110">
        <v>0</v>
      </c>
      <c r="AT99" s="111">
        <f t="shared" si="1"/>
        <v>0</v>
      </c>
      <c r="AU99" s="112">
        <f>'II.etapa-VRN - Vedlejší r...'!P126</f>
        <v>0</v>
      </c>
      <c r="AV99" s="111">
        <f>'II.etapa-VRN - Vedlejší r...'!J35</f>
        <v>0</v>
      </c>
      <c r="AW99" s="111">
        <f>'II.etapa-VRN - Vedlejší r...'!J36</f>
        <v>0</v>
      </c>
      <c r="AX99" s="111">
        <f>'II.etapa-VRN - Vedlejší r...'!J37</f>
        <v>0</v>
      </c>
      <c r="AY99" s="111">
        <f>'II.etapa-VRN - Vedlejší r...'!J38</f>
        <v>0</v>
      </c>
      <c r="AZ99" s="111">
        <f>'II.etapa-VRN - Vedlejší r...'!F35</f>
        <v>0</v>
      </c>
      <c r="BA99" s="111">
        <f>'II.etapa-VRN - Vedlejší r...'!F36</f>
        <v>0</v>
      </c>
      <c r="BB99" s="111">
        <f>'II.etapa-VRN - Vedlejší r...'!F37</f>
        <v>0</v>
      </c>
      <c r="BC99" s="111">
        <f>'II.etapa-VRN - Vedlejší r...'!F38</f>
        <v>0</v>
      </c>
      <c r="BD99" s="113">
        <f>'II.etapa-VRN - Vedlejší r...'!F39</f>
        <v>0</v>
      </c>
      <c r="BT99" s="109" t="s">
        <v>82</v>
      </c>
      <c r="BV99" s="109" t="s">
        <v>75</v>
      </c>
      <c r="BW99" s="109" t="s">
        <v>95</v>
      </c>
      <c r="BX99" s="109" t="s">
        <v>81</v>
      </c>
      <c r="CL99" s="109" t="s">
        <v>1</v>
      </c>
    </row>
    <row r="100" spans="1:90" s="2" customFormat="1" ht="30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8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  <row r="101" spans="1:90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54"/>
      <c r="AM101" s="54"/>
      <c r="AN101" s="54"/>
      <c r="AO101" s="54"/>
      <c r="AP101" s="54"/>
      <c r="AQ101" s="54"/>
      <c r="AR101" s="38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</row>
  </sheetData>
  <sheetProtection algorithmName="SHA-512" hashValue="aCr5medAQnWbLmxtvzq7KobdqUfpLQYR7bj4gh5oik9BwEcq/g0lDL8k9ye0riUC6UVcFCoa63ZdU3wEn+g8zg==" saltValue="eSqC4DMTqaaWWcdLxeET0jv/7e2BkNJ5DKMmQ6BF2y800Rcv8wFoipI6DeSZ/Hjeyj2J+dOwVvkeijPX0oJ62w==" spinCount="100000" sheet="1" objects="1" scenarios="1" formatColumns="0" formatRows="0"/>
  <mergeCells count="58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G94:AM94"/>
    <mergeCell ref="AN94:AP94"/>
    <mergeCell ref="L85:AO85"/>
    <mergeCell ref="AM87:AN87"/>
    <mergeCell ref="AS89:AT91"/>
    <mergeCell ref="AM89:AP89"/>
    <mergeCell ref="AM90:AP90"/>
  </mergeCells>
  <hyperlinks>
    <hyperlink ref="A96" location="'II.etapa - SO 101 Dopravn...'!C2" display="/" xr:uid="{00000000-0004-0000-0000-000000000000}"/>
    <hyperlink ref="A97" location="'II-etapa-VO - SO 401 Veře...'!C2" display="/" xr:uid="{00000000-0004-0000-0000-000001000000}"/>
    <hyperlink ref="A98" location="'II-etapa-VO-N - SO 401 Ve...'!C2" display="/" xr:uid="{00000000-0004-0000-0000-000002000000}"/>
    <hyperlink ref="A99" location="'II.etapa-VRN - Vedlejší r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53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114"/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AT2" s="16" t="s">
        <v>86</v>
      </c>
      <c r="AZ2" s="115" t="s">
        <v>96</v>
      </c>
      <c r="BA2" s="115" t="s">
        <v>97</v>
      </c>
      <c r="BB2" s="115" t="s">
        <v>1</v>
      </c>
      <c r="BC2" s="115" t="s">
        <v>98</v>
      </c>
      <c r="BD2" s="115" t="s">
        <v>82</v>
      </c>
    </row>
    <row r="3" spans="1:5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19"/>
      <c r="AT3" s="16" t="s">
        <v>82</v>
      </c>
      <c r="AZ3" s="115" t="s">
        <v>99</v>
      </c>
      <c r="BA3" s="115" t="s">
        <v>100</v>
      </c>
      <c r="BB3" s="115" t="s">
        <v>1</v>
      </c>
      <c r="BC3" s="115" t="s">
        <v>101</v>
      </c>
      <c r="BD3" s="115" t="s">
        <v>82</v>
      </c>
    </row>
    <row r="4" spans="1:56" s="1" customFormat="1" ht="24.95" customHeight="1">
      <c r="B4" s="19"/>
      <c r="D4" s="119" t="s">
        <v>102</v>
      </c>
      <c r="I4" s="114"/>
      <c r="L4" s="19"/>
      <c r="M4" s="120" t="s">
        <v>10</v>
      </c>
      <c r="AT4" s="16" t="s">
        <v>4</v>
      </c>
      <c r="AZ4" s="115" t="s">
        <v>103</v>
      </c>
      <c r="BA4" s="115" t="s">
        <v>104</v>
      </c>
      <c r="BB4" s="115" t="s">
        <v>1</v>
      </c>
      <c r="BC4" s="115" t="s">
        <v>105</v>
      </c>
      <c r="BD4" s="115" t="s">
        <v>82</v>
      </c>
    </row>
    <row r="5" spans="1:56" s="1" customFormat="1" ht="6.95" customHeight="1">
      <c r="B5" s="19"/>
      <c r="I5" s="114"/>
      <c r="L5" s="19"/>
      <c r="AZ5" s="115" t="s">
        <v>106</v>
      </c>
      <c r="BA5" s="115" t="s">
        <v>107</v>
      </c>
      <c r="BB5" s="115" t="s">
        <v>1</v>
      </c>
      <c r="BC5" s="115" t="s">
        <v>108</v>
      </c>
      <c r="BD5" s="115" t="s">
        <v>82</v>
      </c>
    </row>
    <row r="6" spans="1:56" s="1" customFormat="1" ht="12" customHeight="1">
      <c r="B6" s="19"/>
      <c r="D6" s="121" t="s">
        <v>16</v>
      </c>
      <c r="I6" s="114"/>
      <c r="L6" s="19"/>
      <c r="AZ6" s="115" t="s">
        <v>109</v>
      </c>
      <c r="BA6" s="115" t="s">
        <v>110</v>
      </c>
      <c r="BB6" s="115" t="s">
        <v>1</v>
      </c>
      <c r="BC6" s="115" t="s">
        <v>111</v>
      </c>
      <c r="BD6" s="115" t="s">
        <v>82</v>
      </c>
    </row>
    <row r="7" spans="1:56" s="1" customFormat="1" ht="16.5" customHeight="1">
      <c r="B7" s="19"/>
      <c r="E7" s="324" t="str">
        <f>'Rekapitulace stavby'!K6</f>
        <v>NYMBURK - REGENERACE PANELOVÉHO SÍDLIŠTĚ JANKOVICE</v>
      </c>
      <c r="F7" s="325"/>
      <c r="G7" s="325"/>
      <c r="H7" s="325"/>
      <c r="I7" s="114"/>
      <c r="L7" s="19"/>
      <c r="AZ7" s="115" t="s">
        <v>112</v>
      </c>
      <c r="BA7" s="115" t="s">
        <v>113</v>
      </c>
      <c r="BB7" s="115" t="s">
        <v>1</v>
      </c>
      <c r="BC7" s="115" t="s">
        <v>114</v>
      </c>
      <c r="BD7" s="115" t="s">
        <v>82</v>
      </c>
    </row>
    <row r="8" spans="1:56" s="1" customFormat="1" ht="12" customHeight="1">
      <c r="B8" s="19"/>
      <c r="D8" s="121" t="s">
        <v>115</v>
      </c>
      <c r="I8" s="114"/>
      <c r="L8" s="19"/>
      <c r="AZ8" s="115" t="s">
        <v>116</v>
      </c>
      <c r="BA8" s="115" t="s">
        <v>117</v>
      </c>
      <c r="BB8" s="115" t="s">
        <v>1</v>
      </c>
      <c r="BC8" s="115" t="s">
        <v>118</v>
      </c>
      <c r="BD8" s="115" t="s">
        <v>82</v>
      </c>
    </row>
    <row r="9" spans="1:56" s="2" customFormat="1" ht="16.5" customHeight="1">
      <c r="A9" s="33"/>
      <c r="B9" s="38"/>
      <c r="C9" s="33"/>
      <c r="D9" s="33"/>
      <c r="E9" s="324" t="s">
        <v>119</v>
      </c>
      <c r="F9" s="326"/>
      <c r="G9" s="326"/>
      <c r="H9" s="326"/>
      <c r="I9" s="122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115" t="s">
        <v>120</v>
      </c>
      <c r="BA9" s="115" t="s">
        <v>121</v>
      </c>
      <c r="BB9" s="115" t="s">
        <v>1</v>
      </c>
      <c r="BC9" s="115" t="s">
        <v>122</v>
      </c>
      <c r="BD9" s="115" t="s">
        <v>82</v>
      </c>
    </row>
    <row r="10" spans="1:56" s="2" customFormat="1" ht="12" customHeight="1">
      <c r="A10" s="33"/>
      <c r="B10" s="38"/>
      <c r="C10" s="33"/>
      <c r="D10" s="121" t="s">
        <v>123</v>
      </c>
      <c r="E10" s="33"/>
      <c r="F10" s="33"/>
      <c r="G10" s="33"/>
      <c r="H10" s="33"/>
      <c r="I10" s="122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Z10" s="115" t="s">
        <v>124</v>
      </c>
      <c r="BA10" s="115" t="s">
        <v>125</v>
      </c>
      <c r="BB10" s="115" t="s">
        <v>1</v>
      </c>
      <c r="BC10" s="115" t="s">
        <v>126</v>
      </c>
      <c r="BD10" s="115" t="s">
        <v>82</v>
      </c>
    </row>
    <row r="11" spans="1:56" s="2" customFormat="1" ht="16.5" customHeight="1">
      <c r="A11" s="33"/>
      <c r="B11" s="38"/>
      <c r="C11" s="33"/>
      <c r="D11" s="33"/>
      <c r="E11" s="327" t="s">
        <v>127</v>
      </c>
      <c r="F11" s="326"/>
      <c r="G11" s="326"/>
      <c r="H11" s="326"/>
      <c r="I11" s="122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Z11" s="115" t="s">
        <v>128</v>
      </c>
      <c r="BA11" s="115" t="s">
        <v>129</v>
      </c>
      <c r="BB11" s="115" t="s">
        <v>1</v>
      </c>
      <c r="BC11" s="115" t="s">
        <v>130</v>
      </c>
      <c r="BD11" s="115" t="s">
        <v>82</v>
      </c>
    </row>
    <row r="12" spans="1:56" s="2" customFormat="1" ht="11.25">
      <c r="A12" s="33"/>
      <c r="B12" s="38"/>
      <c r="C12" s="33"/>
      <c r="D12" s="33"/>
      <c r="E12" s="33"/>
      <c r="F12" s="33"/>
      <c r="G12" s="33"/>
      <c r="H12" s="33"/>
      <c r="I12" s="122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Z12" s="115" t="s">
        <v>131</v>
      </c>
      <c r="BA12" s="115" t="s">
        <v>132</v>
      </c>
      <c r="BB12" s="115" t="s">
        <v>1</v>
      </c>
      <c r="BC12" s="115" t="s">
        <v>133</v>
      </c>
      <c r="BD12" s="115" t="s">
        <v>82</v>
      </c>
    </row>
    <row r="13" spans="1:56" s="2" customFormat="1" ht="12" customHeight="1">
      <c r="A13" s="33"/>
      <c r="B13" s="38"/>
      <c r="C13" s="33"/>
      <c r="D13" s="121" t="s">
        <v>18</v>
      </c>
      <c r="E13" s="33"/>
      <c r="F13" s="109" t="s">
        <v>1</v>
      </c>
      <c r="G13" s="33"/>
      <c r="H13" s="33"/>
      <c r="I13" s="123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8"/>
      <c r="C14" s="33"/>
      <c r="D14" s="121" t="s">
        <v>20</v>
      </c>
      <c r="E14" s="33"/>
      <c r="F14" s="109" t="s">
        <v>21</v>
      </c>
      <c r="G14" s="33"/>
      <c r="H14" s="33"/>
      <c r="I14" s="123" t="s">
        <v>22</v>
      </c>
      <c r="J14" s="124" t="str">
        <f>'Rekapitulace stavby'!AN8</f>
        <v>30. 9. 2019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22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12" customHeight="1">
      <c r="A16" s="33"/>
      <c r="B16" s="38"/>
      <c r="C16" s="33"/>
      <c r="D16" s="121" t="s">
        <v>24</v>
      </c>
      <c r="E16" s="33"/>
      <c r="F16" s="33"/>
      <c r="G16" s="33"/>
      <c r="H16" s="33"/>
      <c r="I16" s="123" t="s">
        <v>25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23" t="s">
        <v>26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22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21" t="s">
        <v>27</v>
      </c>
      <c r="E19" s="33"/>
      <c r="F19" s="33"/>
      <c r="G19" s="33"/>
      <c r="H19" s="33"/>
      <c r="I19" s="123" t="s">
        <v>25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28" t="str">
        <f>'Rekapitulace stavby'!E14</f>
        <v>Vyplň údaj</v>
      </c>
      <c r="F20" s="329"/>
      <c r="G20" s="329"/>
      <c r="H20" s="329"/>
      <c r="I20" s="123" t="s">
        <v>26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22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21" t="s">
        <v>29</v>
      </c>
      <c r="E22" s="33"/>
      <c r="F22" s="33"/>
      <c r="G22" s="33"/>
      <c r="H22" s="33"/>
      <c r="I22" s="123" t="s">
        <v>25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23" t="s">
        <v>26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22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21" t="s">
        <v>31</v>
      </c>
      <c r="E25" s="33"/>
      <c r="F25" s="33"/>
      <c r="G25" s="33"/>
      <c r="H25" s="33"/>
      <c r="I25" s="123" t="s">
        <v>25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23" t="s">
        <v>26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22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21" t="s">
        <v>32</v>
      </c>
      <c r="E28" s="33"/>
      <c r="F28" s="33"/>
      <c r="G28" s="33"/>
      <c r="H28" s="33"/>
      <c r="I28" s="122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5"/>
      <c r="B29" s="126"/>
      <c r="C29" s="125"/>
      <c r="D29" s="125"/>
      <c r="E29" s="330" t="s">
        <v>1</v>
      </c>
      <c r="F29" s="330"/>
      <c r="G29" s="330"/>
      <c r="H29" s="330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22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9"/>
      <c r="E31" s="129"/>
      <c r="F31" s="129"/>
      <c r="G31" s="129"/>
      <c r="H31" s="129"/>
      <c r="I31" s="130"/>
      <c r="J31" s="129"/>
      <c r="K31" s="129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31" t="s">
        <v>33</v>
      </c>
      <c r="E32" s="33"/>
      <c r="F32" s="33"/>
      <c r="G32" s="33"/>
      <c r="H32" s="33"/>
      <c r="I32" s="122"/>
      <c r="J32" s="132">
        <f>ROUND(J141,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9"/>
      <c r="E33" s="129"/>
      <c r="F33" s="129"/>
      <c r="G33" s="129"/>
      <c r="H33" s="129"/>
      <c r="I33" s="130"/>
      <c r="J33" s="129"/>
      <c r="K33" s="129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33" t="s">
        <v>35</v>
      </c>
      <c r="G34" s="33"/>
      <c r="H34" s="33"/>
      <c r="I34" s="134" t="s">
        <v>34</v>
      </c>
      <c r="J34" s="133" t="s">
        <v>36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35" t="s">
        <v>37</v>
      </c>
      <c r="E35" s="121" t="s">
        <v>38</v>
      </c>
      <c r="F35" s="136">
        <f>ROUND((SUM(BE141:BE531)),  2)</f>
        <v>0</v>
      </c>
      <c r="G35" s="33"/>
      <c r="H35" s="33"/>
      <c r="I35" s="137">
        <v>0.21</v>
      </c>
      <c r="J35" s="136">
        <f>ROUND(((SUM(BE141:BE531))*I35),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21" t="s">
        <v>39</v>
      </c>
      <c r="F36" s="136">
        <f>ROUND((SUM(BF141:BF531)),  2)</f>
        <v>0</v>
      </c>
      <c r="G36" s="33"/>
      <c r="H36" s="33"/>
      <c r="I36" s="137">
        <v>0.15</v>
      </c>
      <c r="J36" s="136">
        <f>ROUND(((SUM(BF141:BF531))*I36),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1" t="s">
        <v>40</v>
      </c>
      <c r="F37" s="136">
        <f>ROUND((SUM(BG141:BG531)),  2)</f>
        <v>0</v>
      </c>
      <c r="G37" s="33"/>
      <c r="H37" s="33"/>
      <c r="I37" s="137">
        <v>0.21</v>
      </c>
      <c r="J37" s="136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21" t="s">
        <v>41</v>
      </c>
      <c r="F38" s="136">
        <f>ROUND((SUM(BH141:BH531)),  2)</f>
        <v>0</v>
      </c>
      <c r="G38" s="33"/>
      <c r="H38" s="33"/>
      <c r="I38" s="137">
        <v>0.15</v>
      </c>
      <c r="J38" s="136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21" t="s">
        <v>42</v>
      </c>
      <c r="F39" s="136">
        <f>ROUND((SUM(BI141:BI531)),  2)</f>
        <v>0</v>
      </c>
      <c r="G39" s="33"/>
      <c r="H39" s="33"/>
      <c r="I39" s="137">
        <v>0</v>
      </c>
      <c r="J39" s="136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22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8"/>
      <c r="D41" s="139" t="s">
        <v>43</v>
      </c>
      <c r="E41" s="140"/>
      <c r="F41" s="140"/>
      <c r="G41" s="141" t="s">
        <v>44</v>
      </c>
      <c r="H41" s="142" t="s">
        <v>45</v>
      </c>
      <c r="I41" s="143"/>
      <c r="J41" s="144">
        <f>SUM(J32:J39)</f>
        <v>0</v>
      </c>
      <c r="K41" s="145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122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I43" s="114"/>
      <c r="L43" s="19"/>
    </row>
    <row r="44" spans="1:31" s="1" customFormat="1" ht="14.45" customHeight="1">
      <c r="B44" s="19"/>
      <c r="I44" s="114"/>
      <c r="L44" s="19"/>
    </row>
    <row r="45" spans="1:31" s="1" customFormat="1" ht="14.45" customHeight="1">
      <c r="B45" s="19"/>
      <c r="I45" s="114"/>
      <c r="L45" s="19"/>
    </row>
    <row r="46" spans="1:31" s="1" customFormat="1" ht="14.45" customHeight="1">
      <c r="B46" s="19"/>
      <c r="I46" s="114"/>
      <c r="L46" s="19"/>
    </row>
    <row r="47" spans="1:31" s="1" customFormat="1" ht="14.45" customHeight="1">
      <c r="B47" s="19"/>
      <c r="I47" s="114"/>
      <c r="L47" s="19"/>
    </row>
    <row r="48" spans="1:31" s="1" customFormat="1" ht="14.45" customHeight="1">
      <c r="B48" s="19"/>
      <c r="I48" s="114"/>
      <c r="L48" s="19"/>
    </row>
    <row r="49" spans="1:31" s="1" customFormat="1" ht="14.45" customHeight="1">
      <c r="B49" s="19"/>
      <c r="I49" s="114"/>
      <c r="L49" s="19"/>
    </row>
    <row r="50" spans="1:31" s="2" customFormat="1" ht="14.45" customHeight="1">
      <c r="B50" s="50"/>
      <c r="D50" s="146" t="s">
        <v>46</v>
      </c>
      <c r="E50" s="147"/>
      <c r="F50" s="147"/>
      <c r="G50" s="146" t="s">
        <v>47</v>
      </c>
      <c r="H50" s="147"/>
      <c r="I50" s="148"/>
      <c r="J50" s="147"/>
      <c r="K50" s="147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9" t="s">
        <v>48</v>
      </c>
      <c r="E61" s="150"/>
      <c r="F61" s="151" t="s">
        <v>49</v>
      </c>
      <c r="G61" s="149" t="s">
        <v>48</v>
      </c>
      <c r="H61" s="150"/>
      <c r="I61" s="152"/>
      <c r="J61" s="153" t="s">
        <v>49</v>
      </c>
      <c r="K61" s="15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46" t="s">
        <v>50</v>
      </c>
      <c r="E65" s="154"/>
      <c r="F65" s="154"/>
      <c r="G65" s="146" t="s">
        <v>51</v>
      </c>
      <c r="H65" s="154"/>
      <c r="I65" s="155"/>
      <c r="J65" s="154"/>
      <c r="K65" s="154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9" t="s">
        <v>48</v>
      </c>
      <c r="E76" s="150"/>
      <c r="F76" s="151" t="s">
        <v>49</v>
      </c>
      <c r="G76" s="149" t="s">
        <v>48</v>
      </c>
      <c r="H76" s="150"/>
      <c r="I76" s="152"/>
      <c r="J76" s="153" t="s">
        <v>49</v>
      </c>
      <c r="K76" s="15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hidden="1" customHeight="1">
      <c r="A81" s="33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hidden="1" customHeight="1">
      <c r="A82" s="33"/>
      <c r="B82" s="34"/>
      <c r="C82" s="22" t="s">
        <v>134</v>
      </c>
      <c r="D82" s="35"/>
      <c r="E82" s="35"/>
      <c r="F82" s="35"/>
      <c r="G82" s="35"/>
      <c r="H82" s="35"/>
      <c r="I82" s="122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122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22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hidden="1" customHeight="1">
      <c r="A85" s="33"/>
      <c r="B85" s="34"/>
      <c r="C85" s="35"/>
      <c r="D85" s="35"/>
      <c r="E85" s="331" t="str">
        <f>E7</f>
        <v>NYMBURK - REGENERACE PANELOVÉHO SÍDLIŠTĚ JANKOVICE</v>
      </c>
      <c r="F85" s="332"/>
      <c r="G85" s="332"/>
      <c r="H85" s="332"/>
      <c r="I85" s="122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hidden="1" customHeight="1">
      <c r="B86" s="20"/>
      <c r="C86" s="28" t="s">
        <v>115</v>
      </c>
      <c r="D86" s="21"/>
      <c r="E86" s="21"/>
      <c r="F86" s="21"/>
      <c r="G86" s="21"/>
      <c r="H86" s="21"/>
      <c r="I86" s="114"/>
      <c r="J86" s="21"/>
      <c r="K86" s="21"/>
      <c r="L86" s="19"/>
    </row>
    <row r="87" spans="1:31" s="2" customFormat="1" ht="16.5" hidden="1" customHeight="1">
      <c r="A87" s="33"/>
      <c r="B87" s="34"/>
      <c r="C87" s="35"/>
      <c r="D87" s="35"/>
      <c r="E87" s="331" t="s">
        <v>119</v>
      </c>
      <c r="F87" s="333"/>
      <c r="G87" s="333"/>
      <c r="H87" s="333"/>
      <c r="I87" s="122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hidden="1" customHeight="1">
      <c r="A88" s="33"/>
      <c r="B88" s="34"/>
      <c r="C88" s="28" t="s">
        <v>123</v>
      </c>
      <c r="D88" s="35"/>
      <c r="E88" s="35"/>
      <c r="F88" s="35"/>
      <c r="G88" s="35"/>
      <c r="H88" s="35"/>
      <c r="I88" s="122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hidden="1" customHeight="1">
      <c r="A89" s="33"/>
      <c r="B89" s="34"/>
      <c r="C89" s="35"/>
      <c r="D89" s="35"/>
      <c r="E89" s="279" t="str">
        <f>E11</f>
        <v>II.etapa - SO 101 Dopravní plochy - II.etapa</v>
      </c>
      <c r="F89" s="333"/>
      <c r="G89" s="333"/>
      <c r="H89" s="333"/>
      <c r="I89" s="122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122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hidden="1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123" t="s">
        <v>22</v>
      </c>
      <c r="J91" s="65" t="str">
        <f>IF(J14="","",J14)</f>
        <v>30. 9. 2019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hidden="1" customHeight="1">
      <c r="A92" s="33"/>
      <c r="B92" s="34"/>
      <c r="C92" s="35"/>
      <c r="D92" s="35"/>
      <c r="E92" s="35"/>
      <c r="F92" s="35"/>
      <c r="G92" s="35"/>
      <c r="H92" s="35"/>
      <c r="I92" s="122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hidden="1" customHeight="1">
      <c r="A93" s="33"/>
      <c r="B93" s="34"/>
      <c r="C93" s="28" t="s">
        <v>24</v>
      </c>
      <c r="D93" s="35"/>
      <c r="E93" s="35"/>
      <c r="F93" s="26" t="str">
        <f>E17</f>
        <v xml:space="preserve"> </v>
      </c>
      <c r="G93" s="35"/>
      <c r="H93" s="35"/>
      <c r="I93" s="123" t="s">
        <v>29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hidden="1" customHeight="1">
      <c r="A94" s="33"/>
      <c r="B94" s="34"/>
      <c r="C94" s="28" t="s">
        <v>27</v>
      </c>
      <c r="D94" s="35"/>
      <c r="E94" s="35"/>
      <c r="F94" s="26" t="str">
        <f>IF(E20="","",E20)</f>
        <v>Vyplň údaj</v>
      </c>
      <c r="G94" s="35"/>
      <c r="H94" s="35"/>
      <c r="I94" s="123" t="s">
        <v>31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122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hidden="1" customHeight="1">
      <c r="A96" s="33"/>
      <c r="B96" s="34"/>
      <c r="C96" s="162" t="s">
        <v>135</v>
      </c>
      <c r="D96" s="163"/>
      <c r="E96" s="163"/>
      <c r="F96" s="163"/>
      <c r="G96" s="163"/>
      <c r="H96" s="163"/>
      <c r="I96" s="164"/>
      <c r="J96" s="165" t="s">
        <v>136</v>
      </c>
      <c r="K96" s="163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hidden="1" customHeight="1">
      <c r="A97" s="33"/>
      <c r="B97" s="34"/>
      <c r="C97" s="35"/>
      <c r="D97" s="35"/>
      <c r="E97" s="35"/>
      <c r="F97" s="35"/>
      <c r="G97" s="35"/>
      <c r="H97" s="35"/>
      <c r="I97" s="122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hidden="1" customHeight="1">
      <c r="A98" s="33"/>
      <c r="B98" s="34"/>
      <c r="C98" s="166" t="s">
        <v>137</v>
      </c>
      <c r="D98" s="35"/>
      <c r="E98" s="35"/>
      <c r="F98" s="35"/>
      <c r="G98" s="35"/>
      <c r="H98" s="35"/>
      <c r="I98" s="122"/>
      <c r="J98" s="83">
        <f>J141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138</v>
      </c>
    </row>
    <row r="99" spans="1:47" s="9" customFormat="1" ht="24.95" hidden="1" customHeight="1">
      <c r="B99" s="167"/>
      <c r="C99" s="168"/>
      <c r="D99" s="169" t="s">
        <v>139</v>
      </c>
      <c r="E99" s="170"/>
      <c r="F99" s="170"/>
      <c r="G99" s="170"/>
      <c r="H99" s="170"/>
      <c r="I99" s="171"/>
      <c r="J99" s="172">
        <f>J142</f>
        <v>0</v>
      </c>
      <c r="K99" s="168"/>
      <c r="L99" s="173"/>
    </row>
    <row r="100" spans="1:47" s="10" customFormat="1" ht="19.899999999999999" hidden="1" customHeight="1">
      <c r="B100" s="174"/>
      <c r="C100" s="103"/>
      <c r="D100" s="175" t="s">
        <v>140</v>
      </c>
      <c r="E100" s="176"/>
      <c r="F100" s="176"/>
      <c r="G100" s="176"/>
      <c r="H100" s="176"/>
      <c r="I100" s="177"/>
      <c r="J100" s="178">
        <f>J143</f>
        <v>0</v>
      </c>
      <c r="K100" s="103"/>
      <c r="L100" s="179"/>
    </row>
    <row r="101" spans="1:47" s="10" customFormat="1" ht="19.899999999999999" hidden="1" customHeight="1">
      <c r="B101" s="174"/>
      <c r="C101" s="103"/>
      <c r="D101" s="175" t="s">
        <v>141</v>
      </c>
      <c r="E101" s="176"/>
      <c r="F101" s="176"/>
      <c r="G101" s="176"/>
      <c r="H101" s="176"/>
      <c r="I101" s="177"/>
      <c r="J101" s="178">
        <f>J194</f>
        <v>0</v>
      </c>
      <c r="K101" s="103"/>
      <c r="L101" s="179"/>
    </row>
    <row r="102" spans="1:47" s="10" customFormat="1" ht="19.899999999999999" hidden="1" customHeight="1">
      <c r="B102" s="174"/>
      <c r="C102" s="103"/>
      <c r="D102" s="175" t="s">
        <v>142</v>
      </c>
      <c r="E102" s="176"/>
      <c r="F102" s="176"/>
      <c r="G102" s="176"/>
      <c r="H102" s="176"/>
      <c r="I102" s="177"/>
      <c r="J102" s="178">
        <f>J211</f>
        <v>0</v>
      </c>
      <c r="K102" s="103"/>
      <c r="L102" s="179"/>
    </row>
    <row r="103" spans="1:47" s="10" customFormat="1" ht="19.899999999999999" hidden="1" customHeight="1">
      <c r="B103" s="174"/>
      <c r="C103" s="103"/>
      <c r="D103" s="175" t="s">
        <v>143</v>
      </c>
      <c r="E103" s="176"/>
      <c r="F103" s="176"/>
      <c r="G103" s="176"/>
      <c r="H103" s="176"/>
      <c r="I103" s="177"/>
      <c r="J103" s="178">
        <f>J233</f>
        <v>0</v>
      </c>
      <c r="K103" s="103"/>
      <c r="L103" s="179"/>
    </row>
    <row r="104" spans="1:47" s="10" customFormat="1" ht="19.899999999999999" hidden="1" customHeight="1">
      <c r="B104" s="174"/>
      <c r="C104" s="103"/>
      <c r="D104" s="175" t="s">
        <v>144</v>
      </c>
      <c r="E104" s="176"/>
      <c r="F104" s="176"/>
      <c r="G104" s="176"/>
      <c r="H104" s="176"/>
      <c r="I104" s="177"/>
      <c r="J104" s="178">
        <f>J251</f>
        <v>0</v>
      </c>
      <c r="K104" s="103"/>
      <c r="L104" s="179"/>
    </row>
    <row r="105" spans="1:47" s="10" customFormat="1" ht="19.899999999999999" hidden="1" customHeight="1">
      <c r="B105" s="174"/>
      <c r="C105" s="103"/>
      <c r="D105" s="175" t="s">
        <v>145</v>
      </c>
      <c r="E105" s="176"/>
      <c r="F105" s="176"/>
      <c r="G105" s="176"/>
      <c r="H105" s="176"/>
      <c r="I105" s="177"/>
      <c r="J105" s="178">
        <f>J264</f>
        <v>0</v>
      </c>
      <c r="K105" s="103"/>
      <c r="L105" s="179"/>
    </row>
    <row r="106" spans="1:47" s="10" customFormat="1" ht="19.899999999999999" hidden="1" customHeight="1">
      <c r="B106" s="174"/>
      <c r="C106" s="103"/>
      <c r="D106" s="175" t="s">
        <v>146</v>
      </c>
      <c r="E106" s="176"/>
      <c r="F106" s="176"/>
      <c r="G106" s="176"/>
      <c r="H106" s="176"/>
      <c r="I106" s="177"/>
      <c r="J106" s="178">
        <f>J279</f>
        <v>0</v>
      </c>
      <c r="K106" s="103"/>
      <c r="L106" s="179"/>
    </row>
    <row r="107" spans="1:47" s="10" customFormat="1" ht="19.899999999999999" hidden="1" customHeight="1">
      <c r="B107" s="174"/>
      <c r="C107" s="103"/>
      <c r="D107" s="175" t="s">
        <v>147</v>
      </c>
      <c r="E107" s="176"/>
      <c r="F107" s="176"/>
      <c r="G107" s="176"/>
      <c r="H107" s="176"/>
      <c r="I107" s="177"/>
      <c r="J107" s="178">
        <f>J288</f>
        <v>0</v>
      </c>
      <c r="K107" s="103"/>
      <c r="L107" s="179"/>
    </row>
    <row r="108" spans="1:47" s="10" customFormat="1" ht="19.899999999999999" hidden="1" customHeight="1">
      <c r="B108" s="174"/>
      <c r="C108" s="103"/>
      <c r="D108" s="175" t="s">
        <v>148</v>
      </c>
      <c r="E108" s="176"/>
      <c r="F108" s="176"/>
      <c r="G108" s="176"/>
      <c r="H108" s="176"/>
      <c r="I108" s="177"/>
      <c r="J108" s="178">
        <f>J297</f>
        <v>0</v>
      </c>
      <c r="K108" s="103"/>
      <c r="L108" s="179"/>
    </row>
    <row r="109" spans="1:47" s="10" customFormat="1" ht="19.899999999999999" hidden="1" customHeight="1">
      <c r="B109" s="174"/>
      <c r="C109" s="103"/>
      <c r="D109" s="175" t="s">
        <v>149</v>
      </c>
      <c r="E109" s="176"/>
      <c r="F109" s="176"/>
      <c r="G109" s="176"/>
      <c r="H109" s="176"/>
      <c r="I109" s="177"/>
      <c r="J109" s="178">
        <f>J307</f>
        <v>0</v>
      </c>
      <c r="K109" s="103"/>
      <c r="L109" s="179"/>
    </row>
    <row r="110" spans="1:47" s="10" customFormat="1" ht="19.899999999999999" hidden="1" customHeight="1">
      <c r="B110" s="174"/>
      <c r="C110" s="103"/>
      <c r="D110" s="175" t="s">
        <v>150</v>
      </c>
      <c r="E110" s="176"/>
      <c r="F110" s="176"/>
      <c r="G110" s="176"/>
      <c r="H110" s="176"/>
      <c r="I110" s="177"/>
      <c r="J110" s="178">
        <f>J320</f>
        <v>0</v>
      </c>
      <c r="K110" s="103"/>
      <c r="L110" s="179"/>
    </row>
    <row r="111" spans="1:47" s="10" customFormat="1" ht="19.899999999999999" hidden="1" customHeight="1">
      <c r="B111" s="174"/>
      <c r="C111" s="103"/>
      <c r="D111" s="175" t="s">
        <v>151</v>
      </c>
      <c r="E111" s="176"/>
      <c r="F111" s="176"/>
      <c r="G111" s="176"/>
      <c r="H111" s="176"/>
      <c r="I111" s="177"/>
      <c r="J111" s="178">
        <f>J369</f>
        <v>0</v>
      </c>
      <c r="K111" s="103"/>
      <c r="L111" s="179"/>
    </row>
    <row r="112" spans="1:47" s="10" customFormat="1" ht="19.899999999999999" hidden="1" customHeight="1">
      <c r="B112" s="174"/>
      <c r="C112" s="103"/>
      <c r="D112" s="175" t="s">
        <v>152</v>
      </c>
      <c r="E112" s="176"/>
      <c r="F112" s="176"/>
      <c r="G112" s="176"/>
      <c r="H112" s="176"/>
      <c r="I112" s="177"/>
      <c r="J112" s="178">
        <f>J386</f>
        <v>0</v>
      </c>
      <c r="K112" s="103"/>
      <c r="L112" s="179"/>
    </row>
    <row r="113" spans="1:31" s="10" customFormat="1" ht="19.899999999999999" hidden="1" customHeight="1">
      <c r="B113" s="174"/>
      <c r="C113" s="103"/>
      <c r="D113" s="175" t="s">
        <v>153</v>
      </c>
      <c r="E113" s="176"/>
      <c r="F113" s="176"/>
      <c r="G113" s="176"/>
      <c r="H113" s="176"/>
      <c r="I113" s="177"/>
      <c r="J113" s="178">
        <f>J410</f>
        <v>0</v>
      </c>
      <c r="K113" s="103"/>
      <c r="L113" s="179"/>
    </row>
    <row r="114" spans="1:31" s="10" customFormat="1" ht="19.899999999999999" hidden="1" customHeight="1">
      <c r="B114" s="174"/>
      <c r="C114" s="103"/>
      <c r="D114" s="175" t="s">
        <v>154</v>
      </c>
      <c r="E114" s="176"/>
      <c r="F114" s="176"/>
      <c r="G114" s="176"/>
      <c r="H114" s="176"/>
      <c r="I114" s="177"/>
      <c r="J114" s="178">
        <f>J441</f>
        <v>0</v>
      </c>
      <c r="K114" s="103"/>
      <c r="L114" s="179"/>
    </row>
    <row r="115" spans="1:31" s="10" customFormat="1" ht="14.85" hidden="1" customHeight="1">
      <c r="B115" s="174"/>
      <c r="C115" s="103"/>
      <c r="D115" s="175" t="s">
        <v>155</v>
      </c>
      <c r="E115" s="176"/>
      <c r="F115" s="176"/>
      <c r="G115" s="176"/>
      <c r="H115" s="176"/>
      <c r="I115" s="177"/>
      <c r="J115" s="178">
        <f>J442</f>
        <v>0</v>
      </c>
      <c r="K115" s="103"/>
      <c r="L115" s="179"/>
    </row>
    <row r="116" spans="1:31" s="10" customFormat="1" ht="14.85" hidden="1" customHeight="1">
      <c r="B116" s="174"/>
      <c r="C116" s="103"/>
      <c r="D116" s="175" t="s">
        <v>156</v>
      </c>
      <c r="E116" s="176"/>
      <c r="F116" s="176"/>
      <c r="G116" s="176"/>
      <c r="H116" s="176"/>
      <c r="I116" s="177"/>
      <c r="J116" s="178">
        <f>J453</f>
        <v>0</v>
      </c>
      <c r="K116" s="103"/>
      <c r="L116" s="179"/>
    </row>
    <row r="117" spans="1:31" s="10" customFormat="1" ht="14.85" hidden="1" customHeight="1">
      <c r="B117" s="174"/>
      <c r="C117" s="103"/>
      <c r="D117" s="175" t="s">
        <v>157</v>
      </c>
      <c r="E117" s="176"/>
      <c r="F117" s="176"/>
      <c r="G117" s="176"/>
      <c r="H117" s="176"/>
      <c r="I117" s="177"/>
      <c r="J117" s="178">
        <f>J488</f>
        <v>0</v>
      </c>
      <c r="K117" s="103"/>
      <c r="L117" s="179"/>
    </row>
    <row r="118" spans="1:31" s="10" customFormat="1" ht="19.899999999999999" hidden="1" customHeight="1">
      <c r="B118" s="174"/>
      <c r="C118" s="103"/>
      <c r="D118" s="175" t="s">
        <v>158</v>
      </c>
      <c r="E118" s="176"/>
      <c r="F118" s="176"/>
      <c r="G118" s="176"/>
      <c r="H118" s="176"/>
      <c r="I118" s="177"/>
      <c r="J118" s="178">
        <f>J511</f>
        <v>0</v>
      </c>
      <c r="K118" s="103"/>
      <c r="L118" s="179"/>
    </row>
    <row r="119" spans="1:31" s="10" customFormat="1" ht="19.899999999999999" hidden="1" customHeight="1">
      <c r="B119" s="174"/>
      <c r="C119" s="103"/>
      <c r="D119" s="175" t="s">
        <v>159</v>
      </c>
      <c r="E119" s="176"/>
      <c r="F119" s="176"/>
      <c r="G119" s="176"/>
      <c r="H119" s="176"/>
      <c r="I119" s="177"/>
      <c r="J119" s="178">
        <f>J530</f>
        <v>0</v>
      </c>
      <c r="K119" s="103"/>
      <c r="L119" s="179"/>
    </row>
    <row r="120" spans="1:31" s="2" customFormat="1" ht="21.75" hidden="1" customHeight="1">
      <c r="A120" s="33"/>
      <c r="B120" s="34"/>
      <c r="C120" s="35"/>
      <c r="D120" s="35"/>
      <c r="E120" s="35"/>
      <c r="F120" s="35"/>
      <c r="G120" s="35"/>
      <c r="H120" s="35"/>
      <c r="I120" s="122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6.95" hidden="1" customHeight="1">
      <c r="A121" s="33"/>
      <c r="B121" s="53"/>
      <c r="C121" s="54"/>
      <c r="D121" s="54"/>
      <c r="E121" s="54"/>
      <c r="F121" s="54"/>
      <c r="G121" s="54"/>
      <c r="H121" s="54"/>
      <c r="I121" s="158"/>
      <c r="J121" s="54"/>
      <c r="K121" s="54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ht="11.25" hidden="1"/>
    <row r="123" spans="1:31" ht="11.25" hidden="1"/>
    <row r="124" spans="1:31" ht="11.25" hidden="1"/>
    <row r="125" spans="1:31" s="2" customFormat="1" ht="6.95" customHeight="1">
      <c r="A125" s="33"/>
      <c r="B125" s="55"/>
      <c r="C125" s="56"/>
      <c r="D125" s="56"/>
      <c r="E125" s="56"/>
      <c r="F125" s="56"/>
      <c r="G125" s="56"/>
      <c r="H125" s="56"/>
      <c r="I125" s="161"/>
      <c r="J125" s="56"/>
      <c r="K125" s="56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24.95" customHeight="1">
      <c r="A126" s="33"/>
      <c r="B126" s="34"/>
      <c r="C126" s="22" t="s">
        <v>160</v>
      </c>
      <c r="D126" s="35"/>
      <c r="E126" s="35"/>
      <c r="F126" s="35"/>
      <c r="G126" s="35"/>
      <c r="H126" s="35"/>
      <c r="I126" s="122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5" customHeight="1">
      <c r="A127" s="33"/>
      <c r="B127" s="34"/>
      <c r="C127" s="35"/>
      <c r="D127" s="35"/>
      <c r="E127" s="35"/>
      <c r="F127" s="35"/>
      <c r="G127" s="35"/>
      <c r="H127" s="35"/>
      <c r="I127" s="122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2" customHeight="1">
      <c r="A128" s="33"/>
      <c r="B128" s="34"/>
      <c r="C128" s="28" t="s">
        <v>16</v>
      </c>
      <c r="D128" s="35"/>
      <c r="E128" s="35"/>
      <c r="F128" s="35"/>
      <c r="G128" s="35"/>
      <c r="H128" s="35"/>
      <c r="I128" s="122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6.5" customHeight="1">
      <c r="A129" s="33"/>
      <c r="B129" s="34"/>
      <c r="C129" s="35"/>
      <c r="D129" s="35"/>
      <c r="E129" s="331" t="str">
        <f>E7</f>
        <v>NYMBURK - REGENERACE PANELOVÉHO SÍDLIŠTĚ JANKOVICE</v>
      </c>
      <c r="F129" s="332"/>
      <c r="G129" s="332"/>
      <c r="H129" s="332"/>
      <c r="I129" s="122"/>
      <c r="J129" s="35"/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1" customFormat="1" ht="12" customHeight="1">
      <c r="B130" s="20"/>
      <c r="C130" s="28" t="s">
        <v>115</v>
      </c>
      <c r="D130" s="21"/>
      <c r="E130" s="21"/>
      <c r="F130" s="21"/>
      <c r="G130" s="21"/>
      <c r="H130" s="21"/>
      <c r="I130" s="114"/>
      <c r="J130" s="21"/>
      <c r="K130" s="21"/>
      <c r="L130" s="19"/>
    </row>
    <row r="131" spans="1:65" s="2" customFormat="1" ht="16.5" customHeight="1">
      <c r="A131" s="33"/>
      <c r="B131" s="34"/>
      <c r="C131" s="35"/>
      <c r="D131" s="35"/>
      <c r="E131" s="331" t="s">
        <v>119</v>
      </c>
      <c r="F131" s="333"/>
      <c r="G131" s="333"/>
      <c r="H131" s="333"/>
      <c r="I131" s="122"/>
      <c r="J131" s="35"/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2" customHeight="1">
      <c r="A132" s="33"/>
      <c r="B132" s="34"/>
      <c r="C132" s="28" t="s">
        <v>123</v>
      </c>
      <c r="D132" s="35"/>
      <c r="E132" s="35"/>
      <c r="F132" s="35"/>
      <c r="G132" s="35"/>
      <c r="H132" s="35"/>
      <c r="I132" s="122"/>
      <c r="J132" s="35"/>
      <c r="K132" s="35"/>
      <c r="L132" s="50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6.5" customHeight="1">
      <c r="A133" s="33"/>
      <c r="B133" s="34"/>
      <c r="C133" s="35"/>
      <c r="D133" s="35"/>
      <c r="E133" s="279" t="str">
        <f>E11</f>
        <v>II.etapa - SO 101 Dopravní plochy - II.etapa</v>
      </c>
      <c r="F133" s="333"/>
      <c r="G133" s="333"/>
      <c r="H133" s="333"/>
      <c r="I133" s="122"/>
      <c r="J133" s="35"/>
      <c r="K133" s="35"/>
      <c r="L133" s="50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6.95" customHeight="1">
      <c r="A134" s="33"/>
      <c r="B134" s="34"/>
      <c r="C134" s="35"/>
      <c r="D134" s="35"/>
      <c r="E134" s="35"/>
      <c r="F134" s="35"/>
      <c r="G134" s="35"/>
      <c r="H134" s="35"/>
      <c r="I134" s="122"/>
      <c r="J134" s="35"/>
      <c r="K134" s="35"/>
      <c r="L134" s="50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2" customFormat="1" ht="12" customHeight="1">
      <c r="A135" s="33"/>
      <c r="B135" s="34"/>
      <c r="C135" s="28" t="s">
        <v>20</v>
      </c>
      <c r="D135" s="35"/>
      <c r="E135" s="35"/>
      <c r="F135" s="26" t="str">
        <f>F14</f>
        <v xml:space="preserve"> </v>
      </c>
      <c r="G135" s="35"/>
      <c r="H135" s="35"/>
      <c r="I135" s="123" t="s">
        <v>22</v>
      </c>
      <c r="J135" s="65" t="str">
        <f>IF(J14="","",J14)</f>
        <v>30. 9. 2019</v>
      </c>
      <c r="K135" s="35"/>
      <c r="L135" s="50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5" s="2" customFormat="1" ht="6.95" customHeight="1">
      <c r="A136" s="33"/>
      <c r="B136" s="34"/>
      <c r="C136" s="35"/>
      <c r="D136" s="35"/>
      <c r="E136" s="35"/>
      <c r="F136" s="35"/>
      <c r="G136" s="35"/>
      <c r="H136" s="35"/>
      <c r="I136" s="122"/>
      <c r="J136" s="35"/>
      <c r="K136" s="35"/>
      <c r="L136" s="50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5" s="2" customFormat="1" ht="15.2" customHeight="1">
      <c r="A137" s="33"/>
      <c r="B137" s="34"/>
      <c r="C137" s="28" t="s">
        <v>24</v>
      </c>
      <c r="D137" s="35"/>
      <c r="E137" s="35"/>
      <c r="F137" s="26" t="str">
        <f>E17</f>
        <v xml:space="preserve"> </v>
      </c>
      <c r="G137" s="35"/>
      <c r="H137" s="35"/>
      <c r="I137" s="123" t="s">
        <v>29</v>
      </c>
      <c r="J137" s="31" t="str">
        <f>E23</f>
        <v xml:space="preserve"> </v>
      </c>
      <c r="K137" s="35"/>
      <c r="L137" s="50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65" s="2" customFormat="1" ht="15.2" customHeight="1">
      <c r="A138" s="33"/>
      <c r="B138" s="34"/>
      <c r="C138" s="28" t="s">
        <v>27</v>
      </c>
      <c r="D138" s="35"/>
      <c r="E138" s="35"/>
      <c r="F138" s="26" t="str">
        <f>IF(E20="","",E20)</f>
        <v>Vyplň údaj</v>
      </c>
      <c r="G138" s="35"/>
      <c r="H138" s="35"/>
      <c r="I138" s="123" t="s">
        <v>31</v>
      </c>
      <c r="J138" s="31" t="str">
        <f>E26</f>
        <v xml:space="preserve"> </v>
      </c>
      <c r="K138" s="35"/>
      <c r="L138" s="50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65" s="2" customFormat="1" ht="10.35" customHeight="1">
      <c r="A139" s="33"/>
      <c r="B139" s="34"/>
      <c r="C139" s="35"/>
      <c r="D139" s="35"/>
      <c r="E139" s="35"/>
      <c r="F139" s="35"/>
      <c r="G139" s="35"/>
      <c r="H139" s="35"/>
      <c r="I139" s="122"/>
      <c r="J139" s="35"/>
      <c r="K139" s="35"/>
      <c r="L139" s="50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pans="1:65" s="11" customFormat="1" ht="29.25" customHeight="1">
      <c r="A140" s="180"/>
      <c r="B140" s="181"/>
      <c r="C140" s="182" t="s">
        <v>161</v>
      </c>
      <c r="D140" s="183" t="s">
        <v>58</v>
      </c>
      <c r="E140" s="183" t="s">
        <v>54</v>
      </c>
      <c r="F140" s="183" t="s">
        <v>55</v>
      </c>
      <c r="G140" s="183" t="s">
        <v>162</v>
      </c>
      <c r="H140" s="183" t="s">
        <v>163</v>
      </c>
      <c r="I140" s="184" t="s">
        <v>164</v>
      </c>
      <c r="J140" s="185" t="s">
        <v>136</v>
      </c>
      <c r="K140" s="186" t="s">
        <v>165</v>
      </c>
      <c r="L140" s="187"/>
      <c r="M140" s="74" t="s">
        <v>1</v>
      </c>
      <c r="N140" s="75" t="s">
        <v>37</v>
      </c>
      <c r="O140" s="75" t="s">
        <v>166</v>
      </c>
      <c r="P140" s="75" t="s">
        <v>167</v>
      </c>
      <c r="Q140" s="75" t="s">
        <v>168</v>
      </c>
      <c r="R140" s="75" t="s">
        <v>169</v>
      </c>
      <c r="S140" s="75" t="s">
        <v>170</v>
      </c>
      <c r="T140" s="76" t="s">
        <v>171</v>
      </c>
      <c r="U140" s="180"/>
      <c r="V140" s="180"/>
      <c r="W140" s="180"/>
      <c r="X140" s="180"/>
      <c r="Y140" s="180"/>
      <c r="Z140" s="180"/>
      <c r="AA140" s="180"/>
      <c r="AB140" s="180"/>
      <c r="AC140" s="180"/>
      <c r="AD140" s="180"/>
      <c r="AE140" s="180"/>
    </row>
    <row r="141" spans="1:65" s="2" customFormat="1" ht="22.9" customHeight="1">
      <c r="A141" s="33"/>
      <c r="B141" s="34"/>
      <c r="C141" s="81" t="s">
        <v>172</v>
      </c>
      <c r="D141" s="35"/>
      <c r="E141" s="35"/>
      <c r="F141" s="35"/>
      <c r="G141" s="35"/>
      <c r="H141" s="35"/>
      <c r="I141" s="122"/>
      <c r="J141" s="188">
        <f>BK141</f>
        <v>0</v>
      </c>
      <c r="K141" s="35"/>
      <c r="L141" s="38"/>
      <c r="M141" s="77"/>
      <c r="N141" s="189"/>
      <c r="O141" s="78"/>
      <c r="P141" s="190">
        <f>P142</f>
        <v>0</v>
      </c>
      <c r="Q141" s="78"/>
      <c r="R141" s="190">
        <f>R142</f>
        <v>2813.1178058000005</v>
      </c>
      <c r="S141" s="78"/>
      <c r="T141" s="191">
        <f>T142</f>
        <v>4676.936999999999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72</v>
      </c>
      <c r="AU141" s="16" t="s">
        <v>138</v>
      </c>
      <c r="BK141" s="192">
        <f>BK142</f>
        <v>0</v>
      </c>
    </row>
    <row r="142" spans="1:65" s="12" customFormat="1" ht="25.9" customHeight="1">
      <c r="B142" s="193"/>
      <c r="C142" s="194"/>
      <c r="D142" s="195" t="s">
        <v>72</v>
      </c>
      <c r="E142" s="196" t="s">
        <v>173</v>
      </c>
      <c r="F142" s="196" t="s">
        <v>174</v>
      </c>
      <c r="G142" s="194"/>
      <c r="H142" s="194"/>
      <c r="I142" s="197"/>
      <c r="J142" s="198">
        <f>BK142</f>
        <v>0</v>
      </c>
      <c r="K142" s="194"/>
      <c r="L142" s="199"/>
      <c r="M142" s="200"/>
      <c r="N142" s="201"/>
      <c r="O142" s="201"/>
      <c r="P142" s="202">
        <f>P143+P194+P211+P233+P251+P264+P279+P288+P297+P307+P320+P369+P386+P410+P441+P511+P530</f>
        <v>0</v>
      </c>
      <c r="Q142" s="201"/>
      <c r="R142" s="202">
        <f>R143+R194+R211+R233+R251+R264+R279+R288+R297+R307+R320+R369+R386+R410+R441+R511+R530</f>
        <v>2813.1178058000005</v>
      </c>
      <c r="S142" s="201"/>
      <c r="T142" s="203">
        <f>T143+T194+T211+T233+T251+T264+T279+T288+T297+T307+T320+T369+T386+T410+T441+T511+T530</f>
        <v>4676.936999999999</v>
      </c>
      <c r="AR142" s="204" t="s">
        <v>80</v>
      </c>
      <c r="AT142" s="205" t="s">
        <v>72</v>
      </c>
      <c r="AU142" s="205" t="s">
        <v>73</v>
      </c>
      <c r="AY142" s="204" t="s">
        <v>175</v>
      </c>
      <c r="BK142" s="206">
        <f>BK143+BK194+BK211+BK233+BK251+BK264+BK279+BK288+BK297+BK307+BK320+BK369+BK386+BK410+BK441+BK511+BK530</f>
        <v>0</v>
      </c>
    </row>
    <row r="143" spans="1:65" s="12" customFormat="1" ht="22.9" customHeight="1">
      <c r="B143" s="193"/>
      <c r="C143" s="194"/>
      <c r="D143" s="195" t="s">
        <v>72</v>
      </c>
      <c r="E143" s="207" t="s">
        <v>80</v>
      </c>
      <c r="F143" s="207" t="s">
        <v>176</v>
      </c>
      <c r="G143" s="194"/>
      <c r="H143" s="194"/>
      <c r="I143" s="197"/>
      <c r="J143" s="208">
        <f>BK143</f>
        <v>0</v>
      </c>
      <c r="K143" s="194"/>
      <c r="L143" s="199"/>
      <c r="M143" s="200"/>
      <c r="N143" s="201"/>
      <c r="O143" s="201"/>
      <c r="P143" s="202">
        <f>SUM(P144:P193)</f>
        <v>0</v>
      </c>
      <c r="Q143" s="201"/>
      <c r="R143" s="202">
        <f>SUM(R144:R193)</f>
        <v>3.2080000000000002</v>
      </c>
      <c r="S143" s="201"/>
      <c r="T143" s="203">
        <f>SUM(T144:T193)</f>
        <v>4550.954999999999</v>
      </c>
      <c r="AR143" s="204" t="s">
        <v>80</v>
      </c>
      <c r="AT143" s="205" t="s">
        <v>72</v>
      </c>
      <c r="AU143" s="205" t="s">
        <v>80</v>
      </c>
      <c r="AY143" s="204" t="s">
        <v>175</v>
      </c>
      <c r="BK143" s="206">
        <f>SUM(BK144:BK193)</f>
        <v>0</v>
      </c>
    </row>
    <row r="144" spans="1:65" s="2" customFormat="1" ht="21.75" customHeight="1">
      <c r="A144" s="33"/>
      <c r="B144" s="34"/>
      <c r="C144" s="209" t="s">
        <v>80</v>
      </c>
      <c r="D144" s="209" t="s">
        <v>177</v>
      </c>
      <c r="E144" s="210" t="s">
        <v>178</v>
      </c>
      <c r="F144" s="211" t="s">
        <v>179</v>
      </c>
      <c r="G144" s="212" t="s">
        <v>180</v>
      </c>
      <c r="H144" s="213">
        <v>55</v>
      </c>
      <c r="I144" s="214"/>
      <c r="J144" s="215">
        <f>ROUND(I144*H144,2)</f>
        <v>0</v>
      </c>
      <c r="K144" s="216"/>
      <c r="L144" s="38"/>
      <c r="M144" s="217" t="s">
        <v>1</v>
      </c>
      <c r="N144" s="218" t="s">
        <v>38</v>
      </c>
      <c r="O144" s="70"/>
      <c r="P144" s="219">
        <f>O144*H144</f>
        <v>0</v>
      </c>
      <c r="Q144" s="219">
        <v>0</v>
      </c>
      <c r="R144" s="219">
        <f>Q144*H144</f>
        <v>0</v>
      </c>
      <c r="S144" s="219">
        <v>0.26</v>
      </c>
      <c r="T144" s="220">
        <f>S144*H144</f>
        <v>14.3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21" t="s">
        <v>181</v>
      </c>
      <c r="AT144" s="221" t="s">
        <v>177</v>
      </c>
      <c r="AU144" s="221" t="s">
        <v>82</v>
      </c>
      <c r="AY144" s="16" t="s">
        <v>175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6" t="s">
        <v>80</v>
      </c>
      <c r="BK144" s="222">
        <f>ROUND(I144*H144,2)</f>
        <v>0</v>
      </c>
      <c r="BL144" s="16" t="s">
        <v>181</v>
      </c>
      <c r="BM144" s="221" t="s">
        <v>182</v>
      </c>
    </row>
    <row r="145" spans="1:65" s="13" customFormat="1" ht="11.25">
      <c r="B145" s="223"/>
      <c r="C145" s="224"/>
      <c r="D145" s="225" t="s">
        <v>183</v>
      </c>
      <c r="E145" s="226" t="s">
        <v>1</v>
      </c>
      <c r="F145" s="227" t="s">
        <v>184</v>
      </c>
      <c r="G145" s="224"/>
      <c r="H145" s="228">
        <v>55</v>
      </c>
      <c r="I145" s="229"/>
      <c r="J145" s="224"/>
      <c r="K145" s="224"/>
      <c r="L145" s="230"/>
      <c r="M145" s="231"/>
      <c r="N145" s="232"/>
      <c r="O145" s="232"/>
      <c r="P145" s="232"/>
      <c r="Q145" s="232"/>
      <c r="R145" s="232"/>
      <c r="S145" s="232"/>
      <c r="T145" s="233"/>
      <c r="AT145" s="234" t="s">
        <v>183</v>
      </c>
      <c r="AU145" s="234" t="s">
        <v>82</v>
      </c>
      <c r="AV145" s="13" t="s">
        <v>82</v>
      </c>
      <c r="AW145" s="13" t="s">
        <v>30</v>
      </c>
      <c r="AX145" s="13" t="s">
        <v>80</v>
      </c>
      <c r="AY145" s="234" t="s">
        <v>175</v>
      </c>
    </row>
    <row r="146" spans="1:65" s="2" customFormat="1" ht="21.75" customHeight="1">
      <c r="A146" s="33"/>
      <c r="B146" s="34"/>
      <c r="C146" s="209" t="s">
        <v>82</v>
      </c>
      <c r="D146" s="209" t="s">
        <v>177</v>
      </c>
      <c r="E146" s="210" t="s">
        <v>185</v>
      </c>
      <c r="F146" s="211" t="s">
        <v>186</v>
      </c>
      <c r="G146" s="212" t="s">
        <v>180</v>
      </c>
      <c r="H146" s="213">
        <v>55</v>
      </c>
      <c r="I146" s="214"/>
      <c r="J146" s="215">
        <f>ROUND(I146*H146,2)</f>
        <v>0</v>
      </c>
      <c r="K146" s="216"/>
      <c r="L146" s="38"/>
      <c r="M146" s="217" t="s">
        <v>1</v>
      </c>
      <c r="N146" s="218" t="s">
        <v>38</v>
      </c>
      <c r="O146" s="70"/>
      <c r="P146" s="219">
        <f>O146*H146</f>
        <v>0</v>
      </c>
      <c r="Q146" s="219">
        <v>0</v>
      </c>
      <c r="R146" s="219">
        <f>Q146*H146</f>
        <v>0</v>
      </c>
      <c r="S146" s="219">
        <v>0.28999999999999998</v>
      </c>
      <c r="T146" s="220">
        <f>S146*H146</f>
        <v>15.95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21" t="s">
        <v>181</v>
      </c>
      <c r="AT146" s="221" t="s">
        <v>177</v>
      </c>
      <c r="AU146" s="221" t="s">
        <v>82</v>
      </c>
      <c r="AY146" s="16" t="s">
        <v>175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6" t="s">
        <v>80</v>
      </c>
      <c r="BK146" s="222">
        <f>ROUND(I146*H146,2)</f>
        <v>0</v>
      </c>
      <c r="BL146" s="16" t="s">
        <v>181</v>
      </c>
      <c r="BM146" s="221" t="s">
        <v>187</v>
      </c>
    </row>
    <row r="147" spans="1:65" s="2" customFormat="1" ht="21.75" customHeight="1">
      <c r="A147" s="33"/>
      <c r="B147" s="34"/>
      <c r="C147" s="209" t="s">
        <v>188</v>
      </c>
      <c r="D147" s="209" t="s">
        <v>177</v>
      </c>
      <c r="E147" s="210" t="s">
        <v>189</v>
      </c>
      <c r="F147" s="211" t="s">
        <v>190</v>
      </c>
      <c r="G147" s="212" t="s">
        <v>180</v>
      </c>
      <c r="H147" s="213">
        <v>805</v>
      </c>
      <c r="I147" s="214"/>
      <c r="J147" s="215">
        <f>ROUND(I147*H147,2)</f>
        <v>0</v>
      </c>
      <c r="K147" s="216"/>
      <c r="L147" s="38"/>
      <c r="M147" s="217" t="s">
        <v>1</v>
      </c>
      <c r="N147" s="218" t="s">
        <v>38</v>
      </c>
      <c r="O147" s="70"/>
      <c r="P147" s="219">
        <f>O147*H147</f>
        <v>0</v>
      </c>
      <c r="Q147" s="219">
        <v>0</v>
      </c>
      <c r="R147" s="219">
        <f>Q147*H147</f>
        <v>0</v>
      </c>
      <c r="S147" s="219">
        <v>0.44</v>
      </c>
      <c r="T147" s="220">
        <f>S147*H147</f>
        <v>354.2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21" t="s">
        <v>181</v>
      </c>
      <c r="AT147" s="221" t="s">
        <v>177</v>
      </c>
      <c r="AU147" s="221" t="s">
        <v>82</v>
      </c>
      <c r="AY147" s="16" t="s">
        <v>175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6" t="s">
        <v>80</v>
      </c>
      <c r="BK147" s="222">
        <f>ROUND(I147*H147,2)</f>
        <v>0</v>
      </c>
      <c r="BL147" s="16" t="s">
        <v>181</v>
      </c>
      <c r="BM147" s="221" t="s">
        <v>191</v>
      </c>
    </row>
    <row r="148" spans="1:65" s="13" customFormat="1" ht="11.25">
      <c r="B148" s="223"/>
      <c r="C148" s="224"/>
      <c r="D148" s="225" t="s">
        <v>183</v>
      </c>
      <c r="E148" s="226" t="s">
        <v>1</v>
      </c>
      <c r="F148" s="227" t="s">
        <v>192</v>
      </c>
      <c r="G148" s="224"/>
      <c r="H148" s="228">
        <v>805</v>
      </c>
      <c r="I148" s="229"/>
      <c r="J148" s="224"/>
      <c r="K148" s="224"/>
      <c r="L148" s="230"/>
      <c r="M148" s="231"/>
      <c r="N148" s="232"/>
      <c r="O148" s="232"/>
      <c r="P148" s="232"/>
      <c r="Q148" s="232"/>
      <c r="R148" s="232"/>
      <c r="S148" s="232"/>
      <c r="T148" s="233"/>
      <c r="AT148" s="234" t="s">
        <v>183</v>
      </c>
      <c r="AU148" s="234" t="s">
        <v>82</v>
      </c>
      <c r="AV148" s="13" t="s">
        <v>82</v>
      </c>
      <c r="AW148" s="13" t="s">
        <v>30</v>
      </c>
      <c r="AX148" s="13" t="s">
        <v>80</v>
      </c>
      <c r="AY148" s="234" t="s">
        <v>175</v>
      </c>
    </row>
    <row r="149" spans="1:65" s="2" customFormat="1" ht="21.75" customHeight="1">
      <c r="A149" s="33"/>
      <c r="B149" s="34"/>
      <c r="C149" s="209" t="s">
        <v>181</v>
      </c>
      <c r="D149" s="209" t="s">
        <v>177</v>
      </c>
      <c r="E149" s="210" t="s">
        <v>193</v>
      </c>
      <c r="F149" s="211" t="s">
        <v>194</v>
      </c>
      <c r="G149" s="212" t="s">
        <v>180</v>
      </c>
      <c r="H149" s="213">
        <v>805</v>
      </c>
      <c r="I149" s="214"/>
      <c r="J149" s="215">
        <f>ROUND(I149*H149,2)</f>
        <v>0</v>
      </c>
      <c r="K149" s="216"/>
      <c r="L149" s="38"/>
      <c r="M149" s="217" t="s">
        <v>1</v>
      </c>
      <c r="N149" s="218" t="s">
        <v>38</v>
      </c>
      <c r="O149" s="70"/>
      <c r="P149" s="219">
        <f>O149*H149</f>
        <v>0</v>
      </c>
      <c r="Q149" s="219">
        <v>0</v>
      </c>
      <c r="R149" s="219">
        <f>Q149*H149</f>
        <v>0</v>
      </c>
      <c r="S149" s="219">
        <v>0.63</v>
      </c>
      <c r="T149" s="220">
        <f>S149*H149</f>
        <v>507.15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21" t="s">
        <v>181</v>
      </c>
      <c r="AT149" s="221" t="s">
        <v>177</v>
      </c>
      <c r="AU149" s="221" t="s">
        <v>82</v>
      </c>
      <c r="AY149" s="16" t="s">
        <v>175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6" t="s">
        <v>80</v>
      </c>
      <c r="BK149" s="222">
        <f>ROUND(I149*H149,2)</f>
        <v>0</v>
      </c>
      <c r="BL149" s="16" t="s">
        <v>181</v>
      </c>
      <c r="BM149" s="221" t="s">
        <v>195</v>
      </c>
    </row>
    <row r="150" spans="1:65" s="13" customFormat="1" ht="11.25">
      <c r="B150" s="223"/>
      <c r="C150" s="224"/>
      <c r="D150" s="225" t="s">
        <v>183</v>
      </c>
      <c r="E150" s="226" t="s">
        <v>1</v>
      </c>
      <c r="F150" s="227" t="s">
        <v>192</v>
      </c>
      <c r="G150" s="224"/>
      <c r="H150" s="228">
        <v>805</v>
      </c>
      <c r="I150" s="229"/>
      <c r="J150" s="224"/>
      <c r="K150" s="224"/>
      <c r="L150" s="230"/>
      <c r="M150" s="231"/>
      <c r="N150" s="232"/>
      <c r="O150" s="232"/>
      <c r="P150" s="232"/>
      <c r="Q150" s="232"/>
      <c r="R150" s="232"/>
      <c r="S150" s="232"/>
      <c r="T150" s="233"/>
      <c r="AT150" s="234" t="s">
        <v>183</v>
      </c>
      <c r="AU150" s="234" t="s">
        <v>82</v>
      </c>
      <c r="AV150" s="13" t="s">
        <v>82</v>
      </c>
      <c r="AW150" s="13" t="s">
        <v>30</v>
      </c>
      <c r="AX150" s="13" t="s">
        <v>80</v>
      </c>
      <c r="AY150" s="234" t="s">
        <v>175</v>
      </c>
    </row>
    <row r="151" spans="1:65" s="2" customFormat="1" ht="21.75" customHeight="1">
      <c r="A151" s="33"/>
      <c r="B151" s="34"/>
      <c r="C151" s="209" t="s">
        <v>196</v>
      </c>
      <c r="D151" s="209" t="s">
        <v>177</v>
      </c>
      <c r="E151" s="210" t="s">
        <v>197</v>
      </c>
      <c r="F151" s="211" t="s">
        <v>198</v>
      </c>
      <c r="G151" s="212" t="s">
        <v>180</v>
      </c>
      <c r="H151" s="213">
        <v>2370</v>
      </c>
      <c r="I151" s="214"/>
      <c r="J151" s="215">
        <f>ROUND(I151*H151,2)</f>
        <v>0</v>
      </c>
      <c r="K151" s="216"/>
      <c r="L151" s="38"/>
      <c r="M151" s="217" t="s">
        <v>1</v>
      </c>
      <c r="N151" s="218" t="s">
        <v>38</v>
      </c>
      <c r="O151" s="70"/>
      <c r="P151" s="219">
        <f>O151*H151</f>
        <v>0</v>
      </c>
      <c r="Q151" s="219">
        <v>0</v>
      </c>
      <c r="R151" s="219">
        <f>Q151*H151</f>
        <v>0</v>
      </c>
      <c r="S151" s="219">
        <v>0.22</v>
      </c>
      <c r="T151" s="220">
        <f>S151*H151</f>
        <v>521.4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21" t="s">
        <v>181</v>
      </c>
      <c r="AT151" s="221" t="s">
        <v>177</v>
      </c>
      <c r="AU151" s="221" t="s">
        <v>82</v>
      </c>
      <c r="AY151" s="16" t="s">
        <v>175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6" t="s">
        <v>80</v>
      </c>
      <c r="BK151" s="222">
        <f>ROUND(I151*H151,2)</f>
        <v>0</v>
      </c>
      <c r="BL151" s="16" t="s">
        <v>181</v>
      </c>
      <c r="BM151" s="221" t="s">
        <v>199</v>
      </c>
    </row>
    <row r="152" spans="1:65" s="13" customFormat="1" ht="11.25">
      <c r="B152" s="223"/>
      <c r="C152" s="224"/>
      <c r="D152" s="225" t="s">
        <v>183</v>
      </c>
      <c r="E152" s="226" t="s">
        <v>1</v>
      </c>
      <c r="F152" s="227" t="s">
        <v>200</v>
      </c>
      <c r="G152" s="224"/>
      <c r="H152" s="228">
        <v>2370</v>
      </c>
      <c r="I152" s="229"/>
      <c r="J152" s="224"/>
      <c r="K152" s="224"/>
      <c r="L152" s="230"/>
      <c r="M152" s="231"/>
      <c r="N152" s="232"/>
      <c r="O152" s="232"/>
      <c r="P152" s="232"/>
      <c r="Q152" s="232"/>
      <c r="R152" s="232"/>
      <c r="S152" s="232"/>
      <c r="T152" s="233"/>
      <c r="AT152" s="234" t="s">
        <v>183</v>
      </c>
      <c r="AU152" s="234" t="s">
        <v>82</v>
      </c>
      <c r="AV152" s="13" t="s">
        <v>82</v>
      </c>
      <c r="AW152" s="13" t="s">
        <v>30</v>
      </c>
      <c r="AX152" s="13" t="s">
        <v>80</v>
      </c>
      <c r="AY152" s="234" t="s">
        <v>175</v>
      </c>
    </row>
    <row r="153" spans="1:65" s="2" customFormat="1" ht="21.75" customHeight="1">
      <c r="A153" s="33"/>
      <c r="B153" s="34"/>
      <c r="C153" s="209" t="s">
        <v>201</v>
      </c>
      <c r="D153" s="209" t="s">
        <v>177</v>
      </c>
      <c r="E153" s="210" t="s">
        <v>202</v>
      </c>
      <c r="F153" s="211" t="s">
        <v>203</v>
      </c>
      <c r="G153" s="212" t="s">
        <v>180</v>
      </c>
      <c r="H153" s="213">
        <v>2370</v>
      </c>
      <c r="I153" s="214"/>
      <c r="J153" s="215">
        <f>ROUND(I153*H153,2)</f>
        <v>0</v>
      </c>
      <c r="K153" s="216"/>
      <c r="L153" s="38"/>
      <c r="M153" s="217" t="s">
        <v>1</v>
      </c>
      <c r="N153" s="218" t="s">
        <v>38</v>
      </c>
      <c r="O153" s="70"/>
      <c r="P153" s="219">
        <f>O153*H153</f>
        <v>0</v>
      </c>
      <c r="Q153" s="219">
        <v>0</v>
      </c>
      <c r="R153" s="219">
        <f>Q153*H153</f>
        <v>0</v>
      </c>
      <c r="S153" s="219">
        <v>0.33</v>
      </c>
      <c r="T153" s="220">
        <f>S153*H153</f>
        <v>782.1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21" t="s">
        <v>181</v>
      </c>
      <c r="AT153" s="221" t="s">
        <v>177</v>
      </c>
      <c r="AU153" s="221" t="s">
        <v>82</v>
      </c>
      <c r="AY153" s="16" t="s">
        <v>175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6" t="s">
        <v>80</v>
      </c>
      <c r="BK153" s="222">
        <f>ROUND(I153*H153,2)</f>
        <v>0</v>
      </c>
      <c r="BL153" s="16" t="s">
        <v>181</v>
      </c>
      <c r="BM153" s="221" t="s">
        <v>204</v>
      </c>
    </row>
    <row r="154" spans="1:65" s="2" customFormat="1" ht="21.75" customHeight="1">
      <c r="A154" s="33"/>
      <c r="B154" s="34"/>
      <c r="C154" s="209" t="s">
        <v>205</v>
      </c>
      <c r="D154" s="209" t="s">
        <v>177</v>
      </c>
      <c r="E154" s="210" t="s">
        <v>206</v>
      </c>
      <c r="F154" s="211" t="s">
        <v>207</v>
      </c>
      <c r="G154" s="212" t="s">
        <v>180</v>
      </c>
      <c r="H154" s="213">
        <v>2370</v>
      </c>
      <c r="I154" s="214"/>
      <c r="J154" s="215">
        <f>ROUND(I154*H154,2)</f>
        <v>0</v>
      </c>
      <c r="K154" s="216"/>
      <c r="L154" s="38"/>
      <c r="M154" s="217" t="s">
        <v>1</v>
      </c>
      <c r="N154" s="218" t="s">
        <v>38</v>
      </c>
      <c r="O154" s="70"/>
      <c r="P154" s="219">
        <f>O154*H154</f>
        <v>0</v>
      </c>
      <c r="Q154" s="219">
        <v>0</v>
      </c>
      <c r="R154" s="219">
        <f>Q154*H154</f>
        <v>0</v>
      </c>
      <c r="S154" s="219">
        <v>0.17</v>
      </c>
      <c r="T154" s="220">
        <f>S154*H154</f>
        <v>402.90000000000003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21" t="s">
        <v>181</v>
      </c>
      <c r="AT154" s="221" t="s">
        <v>177</v>
      </c>
      <c r="AU154" s="221" t="s">
        <v>82</v>
      </c>
      <c r="AY154" s="16" t="s">
        <v>175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6" t="s">
        <v>80</v>
      </c>
      <c r="BK154" s="222">
        <f>ROUND(I154*H154,2)</f>
        <v>0</v>
      </c>
      <c r="BL154" s="16" t="s">
        <v>181</v>
      </c>
      <c r="BM154" s="221" t="s">
        <v>208</v>
      </c>
    </row>
    <row r="155" spans="1:65" s="2" customFormat="1" ht="21.75" customHeight="1">
      <c r="A155" s="33"/>
      <c r="B155" s="34"/>
      <c r="C155" s="209" t="s">
        <v>209</v>
      </c>
      <c r="D155" s="209" t="s">
        <v>177</v>
      </c>
      <c r="E155" s="210" t="s">
        <v>210</v>
      </c>
      <c r="F155" s="211" t="s">
        <v>211</v>
      </c>
      <c r="G155" s="212" t="s">
        <v>180</v>
      </c>
      <c r="H155" s="213">
        <v>1930</v>
      </c>
      <c r="I155" s="214"/>
      <c r="J155" s="215">
        <f>ROUND(I155*H155,2)</f>
        <v>0</v>
      </c>
      <c r="K155" s="216"/>
      <c r="L155" s="38"/>
      <c r="M155" s="217" t="s">
        <v>1</v>
      </c>
      <c r="N155" s="218" t="s">
        <v>38</v>
      </c>
      <c r="O155" s="70"/>
      <c r="P155" s="219">
        <f>O155*H155</f>
        <v>0</v>
      </c>
      <c r="Q155" s="219">
        <v>0</v>
      </c>
      <c r="R155" s="219">
        <f>Q155*H155</f>
        <v>0</v>
      </c>
      <c r="S155" s="219">
        <v>0.63</v>
      </c>
      <c r="T155" s="220">
        <f>S155*H155</f>
        <v>1215.9000000000001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21" t="s">
        <v>181</v>
      </c>
      <c r="AT155" s="221" t="s">
        <v>177</v>
      </c>
      <c r="AU155" s="221" t="s">
        <v>82</v>
      </c>
      <c r="AY155" s="16" t="s">
        <v>175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6" t="s">
        <v>80</v>
      </c>
      <c r="BK155" s="222">
        <f>ROUND(I155*H155,2)</f>
        <v>0</v>
      </c>
      <c r="BL155" s="16" t="s">
        <v>181</v>
      </c>
      <c r="BM155" s="221" t="s">
        <v>212</v>
      </c>
    </row>
    <row r="156" spans="1:65" s="13" customFormat="1" ht="22.5">
      <c r="B156" s="223"/>
      <c r="C156" s="224"/>
      <c r="D156" s="225" t="s">
        <v>183</v>
      </c>
      <c r="E156" s="226" t="s">
        <v>1</v>
      </c>
      <c r="F156" s="227" t="s">
        <v>213</v>
      </c>
      <c r="G156" s="224"/>
      <c r="H156" s="228">
        <v>1930</v>
      </c>
      <c r="I156" s="229"/>
      <c r="J156" s="224"/>
      <c r="K156" s="224"/>
      <c r="L156" s="230"/>
      <c r="M156" s="231"/>
      <c r="N156" s="232"/>
      <c r="O156" s="232"/>
      <c r="P156" s="232"/>
      <c r="Q156" s="232"/>
      <c r="R156" s="232"/>
      <c r="S156" s="232"/>
      <c r="T156" s="233"/>
      <c r="AT156" s="234" t="s">
        <v>183</v>
      </c>
      <c r="AU156" s="234" t="s">
        <v>82</v>
      </c>
      <c r="AV156" s="13" t="s">
        <v>82</v>
      </c>
      <c r="AW156" s="13" t="s">
        <v>30</v>
      </c>
      <c r="AX156" s="13" t="s">
        <v>80</v>
      </c>
      <c r="AY156" s="234" t="s">
        <v>175</v>
      </c>
    </row>
    <row r="157" spans="1:65" s="2" customFormat="1" ht="21.75" customHeight="1">
      <c r="A157" s="33"/>
      <c r="B157" s="34"/>
      <c r="C157" s="209" t="s">
        <v>214</v>
      </c>
      <c r="D157" s="209" t="s">
        <v>177</v>
      </c>
      <c r="E157" s="210" t="s">
        <v>215</v>
      </c>
      <c r="F157" s="211" t="s">
        <v>216</v>
      </c>
      <c r="G157" s="212" t="s">
        <v>180</v>
      </c>
      <c r="H157" s="213">
        <v>1930</v>
      </c>
      <c r="I157" s="214"/>
      <c r="J157" s="215">
        <f>ROUND(I157*H157,2)</f>
        <v>0</v>
      </c>
      <c r="K157" s="216"/>
      <c r="L157" s="38"/>
      <c r="M157" s="217" t="s">
        <v>1</v>
      </c>
      <c r="N157" s="218" t="s">
        <v>38</v>
      </c>
      <c r="O157" s="70"/>
      <c r="P157" s="219">
        <f>O157*H157</f>
        <v>0</v>
      </c>
      <c r="Q157" s="219">
        <v>0</v>
      </c>
      <c r="R157" s="219">
        <f>Q157*H157</f>
        <v>0</v>
      </c>
      <c r="S157" s="219">
        <v>0.17</v>
      </c>
      <c r="T157" s="220">
        <f>S157*H157</f>
        <v>328.1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21" t="s">
        <v>181</v>
      </c>
      <c r="AT157" s="221" t="s">
        <v>177</v>
      </c>
      <c r="AU157" s="221" t="s">
        <v>82</v>
      </c>
      <c r="AY157" s="16" t="s">
        <v>175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6" t="s">
        <v>80</v>
      </c>
      <c r="BK157" s="222">
        <f>ROUND(I157*H157,2)</f>
        <v>0</v>
      </c>
      <c r="BL157" s="16" t="s">
        <v>181</v>
      </c>
      <c r="BM157" s="221" t="s">
        <v>217</v>
      </c>
    </row>
    <row r="158" spans="1:65" s="2" customFormat="1" ht="21.75" customHeight="1">
      <c r="A158" s="33"/>
      <c r="B158" s="34"/>
      <c r="C158" s="209" t="s">
        <v>218</v>
      </c>
      <c r="D158" s="209" t="s">
        <v>177</v>
      </c>
      <c r="E158" s="210" t="s">
        <v>219</v>
      </c>
      <c r="F158" s="211" t="s">
        <v>220</v>
      </c>
      <c r="G158" s="212" t="s">
        <v>180</v>
      </c>
      <c r="H158" s="213">
        <v>1620</v>
      </c>
      <c r="I158" s="214"/>
      <c r="J158" s="215">
        <f>ROUND(I158*H158,2)</f>
        <v>0</v>
      </c>
      <c r="K158" s="216"/>
      <c r="L158" s="38"/>
      <c r="M158" s="217" t="s">
        <v>1</v>
      </c>
      <c r="N158" s="218" t="s">
        <v>38</v>
      </c>
      <c r="O158" s="70"/>
      <c r="P158" s="219">
        <f>O158*H158</f>
        <v>0</v>
      </c>
      <c r="Q158" s="219">
        <v>5.0000000000000002E-5</v>
      </c>
      <c r="R158" s="219">
        <f>Q158*H158</f>
        <v>8.1000000000000003E-2</v>
      </c>
      <c r="S158" s="219">
        <v>0.128</v>
      </c>
      <c r="T158" s="220">
        <f>S158*H158</f>
        <v>207.36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21" t="s">
        <v>181</v>
      </c>
      <c r="AT158" s="221" t="s">
        <v>177</v>
      </c>
      <c r="AU158" s="221" t="s">
        <v>82</v>
      </c>
      <c r="AY158" s="16" t="s">
        <v>175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6" t="s">
        <v>80</v>
      </c>
      <c r="BK158" s="222">
        <f>ROUND(I158*H158,2)</f>
        <v>0</v>
      </c>
      <c r="BL158" s="16" t="s">
        <v>181</v>
      </c>
      <c r="BM158" s="221" t="s">
        <v>221</v>
      </c>
    </row>
    <row r="159" spans="1:65" s="13" customFormat="1" ht="11.25">
      <c r="B159" s="223"/>
      <c r="C159" s="224"/>
      <c r="D159" s="225" t="s">
        <v>183</v>
      </c>
      <c r="E159" s="226" t="s">
        <v>1</v>
      </c>
      <c r="F159" s="227" t="s">
        <v>222</v>
      </c>
      <c r="G159" s="224"/>
      <c r="H159" s="228">
        <v>815</v>
      </c>
      <c r="I159" s="229"/>
      <c r="J159" s="224"/>
      <c r="K159" s="224"/>
      <c r="L159" s="230"/>
      <c r="M159" s="231"/>
      <c r="N159" s="232"/>
      <c r="O159" s="232"/>
      <c r="P159" s="232"/>
      <c r="Q159" s="232"/>
      <c r="R159" s="232"/>
      <c r="S159" s="232"/>
      <c r="T159" s="233"/>
      <c r="AT159" s="234" t="s">
        <v>183</v>
      </c>
      <c r="AU159" s="234" t="s">
        <v>82</v>
      </c>
      <c r="AV159" s="13" t="s">
        <v>82</v>
      </c>
      <c r="AW159" s="13" t="s">
        <v>30</v>
      </c>
      <c r="AX159" s="13" t="s">
        <v>73</v>
      </c>
      <c r="AY159" s="234" t="s">
        <v>175</v>
      </c>
    </row>
    <row r="160" spans="1:65" s="13" customFormat="1" ht="11.25">
      <c r="B160" s="223"/>
      <c r="C160" s="224"/>
      <c r="D160" s="225" t="s">
        <v>183</v>
      </c>
      <c r="E160" s="226" t="s">
        <v>1</v>
      </c>
      <c r="F160" s="227" t="s">
        <v>192</v>
      </c>
      <c r="G160" s="224"/>
      <c r="H160" s="228">
        <v>805</v>
      </c>
      <c r="I160" s="229"/>
      <c r="J160" s="224"/>
      <c r="K160" s="224"/>
      <c r="L160" s="230"/>
      <c r="M160" s="231"/>
      <c r="N160" s="232"/>
      <c r="O160" s="232"/>
      <c r="P160" s="232"/>
      <c r="Q160" s="232"/>
      <c r="R160" s="232"/>
      <c r="S160" s="232"/>
      <c r="T160" s="233"/>
      <c r="AT160" s="234" t="s">
        <v>183</v>
      </c>
      <c r="AU160" s="234" t="s">
        <v>82</v>
      </c>
      <c r="AV160" s="13" t="s">
        <v>82</v>
      </c>
      <c r="AW160" s="13" t="s">
        <v>30</v>
      </c>
      <c r="AX160" s="13" t="s">
        <v>73</v>
      </c>
      <c r="AY160" s="234" t="s">
        <v>175</v>
      </c>
    </row>
    <row r="161" spans="1:65" s="14" customFormat="1" ht="11.25">
      <c r="B161" s="235"/>
      <c r="C161" s="236"/>
      <c r="D161" s="225" t="s">
        <v>183</v>
      </c>
      <c r="E161" s="237" t="s">
        <v>1</v>
      </c>
      <c r="F161" s="238" t="s">
        <v>223</v>
      </c>
      <c r="G161" s="236"/>
      <c r="H161" s="239">
        <v>1620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AT161" s="245" t="s">
        <v>183</v>
      </c>
      <c r="AU161" s="245" t="s">
        <v>82</v>
      </c>
      <c r="AV161" s="14" t="s">
        <v>181</v>
      </c>
      <c r="AW161" s="14" t="s">
        <v>30</v>
      </c>
      <c r="AX161" s="14" t="s">
        <v>80</v>
      </c>
      <c r="AY161" s="245" t="s">
        <v>175</v>
      </c>
    </row>
    <row r="162" spans="1:65" s="2" customFormat="1" ht="21.75" customHeight="1">
      <c r="A162" s="33"/>
      <c r="B162" s="34"/>
      <c r="C162" s="209" t="s">
        <v>224</v>
      </c>
      <c r="D162" s="209" t="s">
        <v>177</v>
      </c>
      <c r="E162" s="210" t="s">
        <v>225</v>
      </c>
      <c r="F162" s="211" t="s">
        <v>226</v>
      </c>
      <c r="G162" s="212" t="s">
        <v>180</v>
      </c>
      <c r="H162" s="213">
        <v>100</v>
      </c>
      <c r="I162" s="214"/>
      <c r="J162" s="215">
        <f>ROUND(I162*H162,2)</f>
        <v>0</v>
      </c>
      <c r="K162" s="216"/>
      <c r="L162" s="38"/>
      <c r="M162" s="217" t="s">
        <v>1</v>
      </c>
      <c r="N162" s="218" t="s">
        <v>38</v>
      </c>
      <c r="O162" s="70"/>
      <c r="P162" s="219">
        <f>O162*H162</f>
        <v>0</v>
      </c>
      <c r="Q162" s="219">
        <v>6.9999999999999994E-5</v>
      </c>
      <c r="R162" s="219">
        <f>Q162*H162</f>
        <v>6.9999999999999993E-3</v>
      </c>
      <c r="S162" s="219">
        <v>0.128</v>
      </c>
      <c r="T162" s="220">
        <f>S162*H162</f>
        <v>12.8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21" t="s">
        <v>181</v>
      </c>
      <c r="AT162" s="221" t="s">
        <v>177</v>
      </c>
      <c r="AU162" s="221" t="s">
        <v>82</v>
      </c>
      <c r="AY162" s="16" t="s">
        <v>175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6" t="s">
        <v>80</v>
      </c>
      <c r="BK162" s="222">
        <f>ROUND(I162*H162,2)</f>
        <v>0</v>
      </c>
      <c r="BL162" s="16" t="s">
        <v>181</v>
      </c>
      <c r="BM162" s="221" t="s">
        <v>227</v>
      </c>
    </row>
    <row r="163" spans="1:65" s="2" customFormat="1" ht="16.5" customHeight="1">
      <c r="A163" s="33"/>
      <c r="B163" s="34"/>
      <c r="C163" s="209" t="s">
        <v>228</v>
      </c>
      <c r="D163" s="209" t="s">
        <v>177</v>
      </c>
      <c r="E163" s="210" t="s">
        <v>229</v>
      </c>
      <c r="F163" s="211" t="s">
        <v>230</v>
      </c>
      <c r="G163" s="212" t="s">
        <v>231</v>
      </c>
      <c r="H163" s="213">
        <v>431</v>
      </c>
      <c r="I163" s="214"/>
      <c r="J163" s="215">
        <f>ROUND(I163*H163,2)</f>
        <v>0</v>
      </c>
      <c r="K163" s="216"/>
      <c r="L163" s="38"/>
      <c r="M163" s="217" t="s">
        <v>1</v>
      </c>
      <c r="N163" s="218" t="s">
        <v>38</v>
      </c>
      <c r="O163" s="70"/>
      <c r="P163" s="219">
        <f>O163*H163</f>
        <v>0</v>
      </c>
      <c r="Q163" s="219">
        <v>0</v>
      </c>
      <c r="R163" s="219">
        <f>Q163*H163</f>
        <v>0</v>
      </c>
      <c r="S163" s="219">
        <v>0.20499999999999999</v>
      </c>
      <c r="T163" s="220">
        <f>S163*H163</f>
        <v>88.35499999999999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21" t="s">
        <v>181</v>
      </c>
      <c r="AT163" s="221" t="s">
        <v>177</v>
      </c>
      <c r="AU163" s="221" t="s">
        <v>82</v>
      </c>
      <c r="AY163" s="16" t="s">
        <v>175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6" t="s">
        <v>80</v>
      </c>
      <c r="BK163" s="222">
        <f>ROUND(I163*H163,2)</f>
        <v>0</v>
      </c>
      <c r="BL163" s="16" t="s">
        <v>181</v>
      </c>
      <c r="BM163" s="221" t="s">
        <v>232</v>
      </c>
    </row>
    <row r="164" spans="1:65" s="13" customFormat="1" ht="11.25">
      <c r="B164" s="223"/>
      <c r="C164" s="224"/>
      <c r="D164" s="225" t="s">
        <v>183</v>
      </c>
      <c r="E164" s="226" t="s">
        <v>1</v>
      </c>
      <c r="F164" s="227" t="s">
        <v>233</v>
      </c>
      <c r="G164" s="224"/>
      <c r="H164" s="228">
        <v>431</v>
      </c>
      <c r="I164" s="229"/>
      <c r="J164" s="224"/>
      <c r="K164" s="224"/>
      <c r="L164" s="230"/>
      <c r="M164" s="231"/>
      <c r="N164" s="232"/>
      <c r="O164" s="232"/>
      <c r="P164" s="232"/>
      <c r="Q164" s="232"/>
      <c r="R164" s="232"/>
      <c r="S164" s="232"/>
      <c r="T164" s="233"/>
      <c r="AT164" s="234" t="s">
        <v>183</v>
      </c>
      <c r="AU164" s="234" t="s">
        <v>82</v>
      </c>
      <c r="AV164" s="13" t="s">
        <v>82</v>
      </c>
      <c r="AW164" s="13" t="s">
        <v>30</v>
      </c>
      <c r="AX164" s="13" t="s">
        <v>80</v>
      </c>
      <c r="AY164" s="234" t="s">
        <v>175</v>
      </c>
    </row>
    <row r="165" spans="1:65" s="2" customFormat="1" ht="16.5" customHeight="1">
      <c r="A165" s="33"/>
      <c r="B165" s="34"/>
      <c r="C165" s="209" t="s">
        <v>234</v>
      </c>
      <c r="D165" s="209" t="s">
        <v>177</v>
      </c>
      <c r="E165" s="210" t="s">
        <v>235</v>
      </c>
      <c r="F165" s="211" t="s">
        <v>236</v>
      </c>
      <c r="G165" s="212" t="s">
        <v>231</v>
      </c>
      <c r="H165" s="213">
        <v>2511</v>
      </c>
      <c r="I165" s="214"/>
      <c r="J165" s="215">
        <f>ROUND(I165*H165,2)</f>
        <v>0</v>
      </c>
      <c r="K165" s="216"/>
      <c r="L165" s="38"/>
      <c r="M165" s="217" t="s">
        <v>1</v>
      </c>
      <c r="N165" s="218" t="s">
        <v>38</v>
      </c>
      <c r="O165" s="70"/>
      <c r="P165" s="219">
        <f>O165*H165</f>
        <v>0</v>
      </c>
      <c r="Q165" s="219">
        <v>0</v>
      </c>
      <c r="R165" s="219">
        <f>Q165*H165</f>
        <v>0</v>
      </c>
      <c r="S165" s="219">
        <v>0.04</v>
      </c>
      <c r="T165" s="220">
        <f>S165*H165</f>
        <v>100.44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21" t="s">
        <v>181</v>
      </c>
      <c r="AT165" s="221" t="s">
        <v>177</v>
      </c>
      <c r="AU165" s="221" t="s">
        <v>82</v>
      </c>
      <c r="AY165" s="16" t="s">
        <v>175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6" t="s">
        <v>80</v>
      </c>
      <c r="BK165" s="222">
        <f>ROUND(I165*H165,2)</f>
        <v>0</v>
      </c>
      <c r="BL165" s="16" t="s">
        <v>181</v>
      </c>
      <c r="BM165" s="221" t="s">
        <v>237</v>
      </c>
    </row>
    <row r="166" spans="1:65" s="13" customFormat="1" ht="11.25">
      <c r="B166" s="223"/>
      <c r="C166" s="224"/>
      <c r="D166" s="225" t="s">
        <v>183</v>
      </c>
      <c r="E166" s="226" t="s">
        <v>1</v>
      </c>
      <c r="F166" s="227" t="s">
        <v>238</v>
      </c>
      <c r="G166" s="224"/>
      <c r="H166" s="228">
        <v>344</v>
      </c>
      <c r="I166" s="229"/>
      <c r="J166" s="224"/>
      <c r="K166" s="224"/>
      <c r="L166" s="230"/>
      <c r="M166" s="231"/>
      <c r="N166" s="232"/>
      <c r="O166" s="232"/>
      <c r="P166" s="232"/>
      <c r="Q166" s="232"/>
      <c r="R166" s="232"/>
      <c r="S166" s="232"/>
      <c r="T166" s="233"/>
      <c r="AT166" s="234" t="s">
        <v>183</v>
      </c>
      <c r="AU166" s="234" t="s">
        <v>82</v>
      </c>
      <c r="AV166" s="13" t="s">
        <v>82</v>
      </c>
      <c r="AW166" s="13" t="s">
        <v>30</v>
      </c>
      <c r="AX166" s="13" t="s">
        <v>73</v>
      </c>
      <c r="AY166" s="234" t="s">
        <v>175</v>
      </c>
    </row>
    <row r="167" spans="1:65" s="13" customFormat="1" ht="22.5">
      <c r="B167" s="223"/>
      <c r="C167" s="224"/>
      <c r="D167" s="225" t="s">
        <v>183</v>
      </c>
      <c r="E167" s="226" t="s">
        <v>1</v>
      </c>
      <c r="F167" s="227" t="s">
        <v>239</v>
      </c>
      <c r="G167" s="224"/>
      <c r="H167" s="228">
        <v>991</v>
      </c>
      <c r="I167" s="229"/>
      <c r="J167" s="224"/>
      <c r="K167" s="224"/>
      <c r="L167" s="230"/>
      <c r="M167" s="231"/>
      <c r="N167" s="232"/>
      <c r="O167" s="232"/>
      <c r="P167" s="232"/>
      <c r="Q167" s="232"/>
      <c r="R167" s="232"/>
      <c r="S167" s="232"/>
      <c r="T167" s="233"/>
      <c r="AT167" s="234" t="s">
        <v>183</v>
      </c>
      <c r="AU167" s="234" t="s">
        <v>82</v>
      </c>
      <c r="AV167" s="13" t="s">
        <v>82</v>
      </c>
      <c r="AW167" s="13" t="s">
        <v>30</v>
      </c>
      <c r="AX167" s="13" t="s">
        <v>73</v>
      </c>
      <c r="AY167" s="234" t="s">
        <v>175</v>
      </c>
    </row>
    <row r="168" spans="1:65" s="13" customFormat="1" ht="22.5">
      <c r="B168" s="223"/>
      <c r="C168" s="224"/>
      <c r="D168" s="225" t="s">
        <v>183</v>
      </c>
      <c r="E168" s="226" t="s">
        <v>1</v>
      </c>
      <c r="F168" s="227" t="s">
        <v>240</v>
      </c>
      <c r="G168" s="224"/>
      <c r="H168" s="228">
        <v>1176</v>
      </c>
      <c r="I168" s="229"/>
      <c r="J168" s="224"/>
      <c r="K168" s="224"/>
      <c r="L168" s="230"/>
      <c r="M168" s="231"/>
      <c r="N168" s="232"/>
      <c r="O168" s="232"/>
      <c r="P168" s="232"/>
      <c r="Q168" s="232"/>
      <c r="R168" s="232"/>
      <c r="S168" s="232"/>
      <c r="T168" s="233"/>
      <c r="AT168" s="234" t="s">
        <v>183</v>
      </c>
      <c r="AU168" s="234" t="s">
        <v>82</v>
      </c>
      <c r="AV168" s="13" t="s">
        <v>82</v>
      </c>
      <c r="AW168" s="13" t="s">
        <v>30</v>
      </c>
      <c r="AX168" s="13" t="s">
        <v>73</v>
      </c>
      <c r="AY168" s="234" t="s">
        <v>175</v>
      </c>
    </row>
    <row r="169" spans="1:65" s="14" customFormat="1" ht="11.25">
      <c r="B169" s="235"/>
      <c r="C169" s="236"/>
      <c r="D169" s="225" t="s">
        <v>183</v>
      </c>
      <c r="E169" s="237" t="s">
        <v>1</v>
      </c>
      <c r="F169" s="238" t="s">
        <v>223</v>
      </c>
      <c r="G169" s="236"/>
      <c r="H169" s="239">
        <v>2511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AT169" s="245" t="s">
        <v>183</v>
      </c>
      <c r="AU169" s="245" t="s">
        <v>82</v>
      </c>
      <c r="AV169" s="14" t="s">
        <v>181</v>
      </c>
      <c r="AW169" s="14" t="s">
        <v>30</v>
      </c>
      <c r="AX169" s="14" t="s">
        <v>80</v>
      </c>
      <c r="AY169" s="245" t="s">
        <v>175</v>
      </c>
    </row>
    <row r="170" spans="1:65" s="2" customFormat="1" ht="21.75" customHeight="1">
      <c r="A170" s="33"/>
      <c r="B170" s="34"/>
      <c r="C170" s="209" t="s">
        <v>241</v>
      </c>
      <c r="D170" s="209" t="s">
        <v>177</v>
      </c>
      <c r="E170" s="210" t="s">
        <v>242</v>
      </c>
      <c r="F170" s="211" t="s">
        <v>243</v>
      </c>
      <c r="G170" s="212" t="s">
        <v>244</v>
      </c>
      <c r="H170" s="213">
        <v>995</v>
      </c>
      <c r="I170" s="214"/>
      <c r="J170" s="215">
        <f>ROUND(I170*H170,2)</f>
        <v>0</v>
      </c>
      <c r="K170" s="216"/>
      <c r="L170" s="38"/>
      <c r="M170" s="217" t="s">
        <v>1</v>
      </c>
      <c r="N170" s="218" t="s">
        <v>38</v>
      </c>
      <c r="O170" s="70"/>
      <c r="P170" s="219">
        <f>O170*H170</f>
        <v>0</v>
      </c>
      <c r="Q170" s="219">
        <v>0</v>
      </c>
      <c r="R170" s="219">
        <f>Q170*H170</f>
        <v>0</v>
      </c>
      <c r="S170" s="219">
        <v>0</v>
      </c>
      <c r="T170" s="220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21" t="s">
        <v>181</v>
      </c>
      <c r="AT170" s="221" t="s">
        <v>177</v>
      </c>
      <c r="AU170" s="221" t="s">
        <v>82</v>
      </c>
      <c r="AY170" s="16" t="s">
        <v>175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6" t="s">
        <v>80</v>
      </c>
      <c r="BK170" s="222">
        <f>ROUND(I170*H170,2)</f>
        <v>0</v>
      </c>
      <c r="BL170" s="16" t="s">
        <v>181</v>
      </c>
      <c r="BM170" s="221" t="s">
        <v>245</v>
      </c>
    </row>
    <row r="171" spans="1:65" s="13" customFormat="1" ht="11.25">
      <c r="B171" s="223"/>
      <c r="C171" s="224"/>
      <c r="D171" s="225" t="s">
        <v>183</v>
      </c>
      <c r="E171" s="226" t="s">
        <v>1</v>
      </c>
      <c r="F171" s="227" t="s">
        <v>246</v>
      </c>
      <c r="G171" s="224"/>
      <c r="H171" s="228">
        <v>55.5</v>
      </c>
      <c r="I171" s="229"/>
      <c r="J171" s="224"/>
      <c r="K171" s="224"/>
      <c r="L171" s="230"/>
      <c r="M171" s="231"/>
      <c r="N171" s="232"/>
      <c r="O171" s="232"/>
      <c r="P171" s="232"/>
      <c r="Q171" s="232"/>
      <c r="R171" s="232"/>
      <c r="S171" s="232"/>
      <c r="T171" s="233"/>
      <c r="AT171" s="234" t="s">
        <v>183</v>
      </c>
      <c r="AU171" s="234" t="s">
        <v>82</v>
      </c>
      <c r="AV171" s="13" t="s">
        <v>82</v>
      </c>
      <c r="AW171" s="13" t="s">
        <v>30</v>
      </c>
      <c r="AX171" s="13" t="s">
        <v>73</v>
      </c>
      <c r="AY171" s="234" t="s">
        <v>175</v>
      </c>
    </row>
    <row r="172" spans="1:65" s="13" customFormat="1" ht="11.25">
      <c r="B172" s="223"/>
      <c r="C172" s="224"/>
      <c r="D172" s="225" t="s">
        <v>183</v>
      </c>
      <c r="E172" s="226" t="s">
        <v>1</v>
      </c>
      <c r="F172" s="227" t="s">
        <v>247</v>
      </c>
      <c r="G172" s="224"/>
      <c r="H172" s="228">
        <v>461.9</v>
      </c>
      <c r="I172" s="229"/>
      <c r="J172" s="224"/>
      <c r="K172" s="224"/>
      <c r="L172" s="230"/>
      <c r="M172" s="231"/>
      <c r="N172" s="232"/>
      <c r="O172" s="232"/>
      <c r="P172" s="232"/>
      <c r="Q172" s="232"/>
      <c r="R172" s="232"/>
      <c r="S172" s="232"/>
      <c r="T172" s="233"/>
      <c r="AT172" s="234" t="s">
        <v>183</v>
      </c>
      <c r="AU172" s="234" t="s">
        <v>82</v>
      </c>
      <c r="AV172" s="13" t="s">
        <v>82</v>
      </c>
      <c r="AW172" s="13" t="s">
        <v>30</v>
      </c>
      <c r="AX172" s="13" t="s">
        <v>73</v>
      </c>
      <c r="AY172" s="234" t="s">
        <v>175</v>
      </c>
    </row>
    <row r="173" spans="1:65" s="13" customFormat="1" ht="11.25">
      <c r="B173" s="223"/>
      <c r="C173" s="224"/>
      <c r="D173" s="225" t="s">
        <v>183</v>
      </c>
      <c r="E173" s="226" t="s">
        <v>1</v>
      </c>
      <c r="F173" s="227" t="s">
        <v>248</v>
      </c>
      <c r="G173" s="224"/>
      <c r="H173" s="228">
        <v>127.2</v>
      </c>
      <c r="I173" s="229"/>
      <c r="J173" s="224"/>
      <c r="K173" s="224"/>
      <c r="L173" s="230"/>
      <c r="M173" s="231"/>
      <c r="N173" s="232"/>
      <c r="O173" s="232"/>
      <c r="P173" s="232"/>
      <c r="Q173" s="232"/>
      <c r="R173" s="232"/>
      <c r="S173" s="232"/>
      <c r="T173" s="233"/>
      <c r="AT173" s="234" t="s">
        <v>183</v>
      </c>
      <c r="AU173" s="234" t="s">
        <v>82</v>
      </c>
      <c r="AV173" s="13" t="s">
        <v>82</v>
      </c>
      <c r="AW173" s="13" t="s">
        <v>30</v>
      </c>
      <c r="AX173" s="13" t="s">
        <v>73</v>
      </c>
      <c r="AY173" s="234" t="s">
        <v>175</v>
      </c>
    </row>
    <row r="174" spans="1:65" s="13" customFormat="1" ht="22.5">
      <c r="B174" s="223"/>
      <c r="C174" s="224"/>
      <c r="D174" s="225" t="s">
        <v>183</v>
      </c>
      <c r="E174" s="226" t="s">
        <v>1</v>
      </c>
      <c r="F174" s="227" t="s">
        <v>249</v>
      </c>
      <c r="G174" s="224"/>
      <c r="H174" s="228">
        <v>258.39999999999998</v>
      </c>
      <c r="I174" s="229"/>
      <c r="J174" s="224"/>
      <c r="K174" s="224"/>
      <c r="L174" s="230"/>
      <c r="M174" s="231"/>
      <c r="N174" s="232"/>
      <c r="O174" s="232"/>
      <c r="P174" s="232"/>
      <c r="Q174" s="232"/>
      <c r="R174" s="232"/>
      <c r="S174" s="232"/>
      <c r="T174" s="233"/>
      <c r="AT174" s="234" t="s">
        <v>183</v>
      </c>
      <c r="AU174" s="234" t="s">
        <v>82</v>
      </c>
      <c r="AV174" s="13" t="s">
        <v>82</v>
      </c>
      <c r="AW174" s="13" t="s">
        <v>30</v>
      </c>
      <c r="AX174" s="13" t="s">
        <v>73</v>
      </c>
      <c r="AY174" s="234" t="s">
        <v>175</v>
      </c>
    </row>
    <row r="175" spans="1:65" s="13" customFormat="1" ht="11.25">
      <c r="B175" s="223"/>
      <c r="C175" s="224"/>
      <c r="D175" s="225" t="s">
        <v>183</v>
      </c>
      <c r="E175" s="226" t="s">
        <v>1</v>
      </c>
      <c r="F175" s="227" t="s">
        <v>250</v>
      </c>
      <c r="G175" s="224"/>
      <c r="H175" s="228">
        <v>92</v>
      </c>
      <c r="I175" s="229"/>
      <c r="J175" s="224"/>
      <c r="K175" s="224"/>
      <c r="L175" s="230"/>
      <c r="M175" s="231"/>
      <c r="N175" s="232"/>
      <c r="O175" s="232"/>
      <c r="P175" s="232"/>
      <c r="Q175" s="232"/>
      <c r="R175" s="232"/>
      <c r="S175" s="232"/>
      <c r="T175" s="233"/>
      <c r="AT175" s="234" t="s">
        <v>183</v>
      </c>
      <c r="AU175" s="234" t="s">
        <v>82</v>
      </c>
      <c r="AV175" s="13" t="s">
        <v>82</v>
      </c>
      <c r="AW175" s="13" t="s">
        <v>30</v>
      </c>
      <c r="AX175" s="13" t="s">
        <v>73</v>
      </c>
      <c r="AY175" s="234" t="s">
        <v>175</v>
      </c>
    </row>
    <row r="176" spans="1:65" s="14" customFormat="1" ht="11.25">
      <c r="B176" s="235"/>
      <c r="C176" s="236"/>
      <c r="D176" s="225" t="s">
        <v>183</v>
      </c>
      <c r="E176" s="237" t="s">
        <v>1</v>
      </c>
      <c r="F176" s="238" t="s">
        <v>223</v>
      </c>
      <c r="G176" s="236"/>
      <c r="H176" s="239">
        <v>995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AT176" s="245" t="s">
        <v>183</v>
      </c>
      <c r="AU176" s="245" t="s">
        <v>82</v>
      </c>
      <c r="AV176" s="14" t="s">
        <v>181</v>
      </c>
      <c r="AW176" s="14" t="s">
        <v>30</v>
      </c>
      <c r="AX176" s="14" t="s">
        <v>80</v>
      </c>
      <c r="AY176" s="245" t="s">
        <v>175</v>
      </c>
    </row>
    <row r="177" spans="1:65" s="2" customFormat="1" ht="21.75" customHeight="1">
      <c r="A177" s="33"/>
      <c r="B177" s="34"/>
      <c r="C177" s="209" t="s">
        <v>8</v>
      </c>
      <c r="D177" s="209" t="s">
        <v>177</v>
      </c>
      <c r="E177" s="210" t="s">
        <v>251</v>
      </c>
      <c r="F177" s="211" t="s">
        <v>252</v>
      </c>
      <c r="G177" s="212" t="s">
        <v>244</v>
      </c>
      <c r="H177" s="213">
        <v>10</v>
      </c>
      <c r="I177" s="214"/>
      <c r="J177" s="215">
        <f>ROUND(I177*H177,2)</f>
        <v>0</v>
      </c>
      <c r="K177" s="216"/>
      <c r="L177" s="38"/>
      <c r="M177" s="217" t="s">
        <v>1</v>
      </c>
      <c r="N177" s="218" t="s">
        <v>38</v>
      </c>
      <c r="O177" s="70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21" t="s">
        <v>181</v>
      </c>
      <c r="AT177" s="221" t="s">
        <v>177</v>
      </c>
      <c r="AU177" s="221" t="s">
        <v>82</v>
      </c>
      <c r="AY177" s="16" t="s">
        <v>175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6" t="s">
        <v>80</v>
      </c>
      <c r="BK177" s="222">
        <f>ROUND(I177*H177,2)</f>
        <v>0</v>
      </c>
      <c r="BL177" s="16" t="s">
        <v>181</v>
      </c>
      <c r="BM177" s="221" t="s">
        <v>253</v>
      </c>
    </row>
    <row r="178" spans="1:65" s="13" customFormat="1" ht="11.25">
      <c r="B178" s="223"/>
      <c r="C178" s="224"/>
      <c r="D178" s="225" t="s">
        <v>183</v>
      </c>
      <c r="E178" s="226" t="s">
        <v>1</v>
      </c>
      <c r="F178" s="227" t="s">
        <v>254</v>
      </c>
      <c r="G178" s="224"/>
      <c r="H178" s="228">
        <v>10</v>
      </c>
      <c r="I178" s="229"/>
      <c r="J178" s="224"/>
      <c r="K178" s="224"/>
      <c r="L178" s="230"/>
      <c r="M178" s="231"/>
      <c r="N178" s="232"/>
      <c r="O178" s="232"/>
      <c r="P178" s="232"/>
      <c r="Q178" s="232"/>
      <c r="R178" s="232"/>
      <c r="S178" s="232"/>
      <c r="T178" s="233"/>
      <c r="AT178" s="234" t="s">
        <v>183</v>
      </c>
      <c r="AU178" s="234" t="s">
        <v>82</v>
      </c>
      <c r="AV178" s="13" t="s">
        <v>82</v>
      </c>
      <c r="AW178" s="13" t="s">
        <v>30</v>
      </c>
      <c r="AX178" s="13" t="s">
        <v>80</v>
      </c>
      <c r="AY178" s="234" t="s">
        <v>175</v>
      </c>
    </row>
    <row r="179" spans="1:65" s="2" customFormat="1" ht="21.75" customHeight="1">
      <c r="A179" s="33"/>
      <c r="B179" s="34"/>
      <c r="C179" s="209" t="s">
        <v>255</v>
      </c>
      <c r="D179" s="209" t="s">
        <v>177</v>
      </c>
      <c r="E179" s="210" t="s">
        <v>256</v>
      </c>
      <c r="F179" s="211" t="s">
        <v>257</v>
      </c>
      <c r="G179" s="212" t="s">
        <v>244</v>
      </c>
      <c r="H179" s="213">
        <v>195</v>
      </c>
      <c r="I179" s="214"/>
      <c r="J179" s="215">
        <f>ROUND(I179*H179,2)</f>
        <v>0</v>
      </c>
      <c r="K179" s="216"/>
      <c r="L179" s="38"/>
      <c r="M179" s="217" t="s">
        <v>1</v>
      </c>
      <c r="N179" s="218" t="s">
        <v>38</v>
      </c>
      <c r="O179" s="70"/>
      <c r="P179" s="219">
        <f>O179*H179</f>
        <v>0</v>
      </c>
      <c r="Q179" s="219">
        <v>0</v>
      </c>
      <c r="R179" s="219">
        <f>Q179*H179</f>
        <v>0</v>
      </c>
      <c r="S179" s="219">
        <v>0</v>
      </c>
      <c r="T179" s="220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21" t="s">
        <v>181</v>
      </c>
      <c r="AT179" s="221" t="s">
        <v>177</v>
      </c>
      <c r="AU179" s="221" t="s">
        <v>82</v>
      </c>
      <c r="AY179" s="16" t="s">
        <v>175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6" t="s">
        <v>80</v>
      </c>
      <c r="BK179" s="222">
        <f>ROUND(I179*H179,2)</f>
        <v>0</v>
      </c>
      <c r="BL179" s="16" t="s">
        <v>181</v>
      </c>
      <c r="BM179" s="221" t="s">
        <v>258</v>
      </c>
    </row>
    <row r="180" spans="1:65" s="13" customFormat="1" ht="11.25">
      <c r="B180" s="223"/>
      <c r="C180" s="224"/>
      <c r="D180" s="225" t="s">
        <v>183</v>
      </c>
      <c r="E180" s="226" t="s">
        <v>1</v>
      </c>
      <c r="F180" s="227" t="s">
        <v>259</v>
      </c>
      <c r="G180" s="224"/>
      <c r="H180" s="228">
        <v>195</v>
      </c>
      <c r="I180" s="229"/>
      <c r="J180" s="224"/>
      <c r="K180" s="224"/>
      <c r="L180" s="230"/>
      <c r="M180" s="231"/>
      <c r="N180" s="232"/>
      <c r="O180" s="232"/>
      <c r="P180" s="232"/>
      <c r="Q180" s="232"/>
      <c r="R180" s="232"/>
      <c r="S180" s="232"/>
      <c r="T180" s="233"/>
      <c r="AT180" s="234" t="s">
        <v>183</v>
      </c>
      <c r="AU180" s="234" t="s">
        <v>82</v>
      </c>
      <c r="AV180" s="13" t="s">
        <v>82</v>
      </c>
      <c r="AW180" s="13" t="s">
        <v>30</v>
      </c>
      <c r="AX180" s="13" t="s">
        <v>80</v>
      </c>
      <c r="AY180" s="234" t="s">
        <v>175</v>
      </c>
    </row>
    <row r="181" spans="1:65" s="2" customFormat="1" ht="21.75" customHeight="1">
      <c r="A181" s="33"/>
      <c r="B181" s="34"/>
      <c r="C181" s="209" t="s">
        <v>260</v>
      </c>
      <c r="D181" s="209" t="s">
        <v>177</v>
      </c>
      <c r="E181" s="210" t="s">
        <v>261</v>
      </c>
      <c r="F181" s="211" t="s">
        <v>262</v>
      </c>
      <c r="G181" s="212" t="s">
        <v>244</v>
      </c>
      <c r="H181" s="213">
        <v>1200</v>
      </c>
      <c r="I181" s="214"/>
      <c r="J181" s="215">
        <f>ROUND(I181*H181,2)</f>
        <v>0</v>
      </c>
      <c r="K181" s="216"/>
      <c r="L181" s="38"/>
      <c r="M181" s="217" t="s">
        <v>1</v>
      </c>
      <c r="N181" s="218" t="s">
        <v>38</v>
      </c>
      <c r="O181" s="70"/>
      <c r="P181" s="219">
        <f>O181*H181</f>
        <v>0</v>
      </c>
      <c r="Q181" s="219">
        <v>0</v>
      </c>
      <c r="R181" s="219">
        <f>Q181*H181</f>
        <v>0</v>
      </c>
      <c r="S181" s="219">
        <v>0</v>
      </c>
      <c r="T181" s="220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21" t="s">
        <v>181</v>
      </c>
      <c r="AT181" s="221" t="s">
        <v>177</v>
      </c>
      <c r="AU181" s="221" t="s">
        <v>82</v>
      </c>
      <c r="AY181" s="16" t="s">
        <v>175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6" t="s">
        <v>80</v>
      </c>
      <c r="BK181" s="222">
        <f>ROUND(I181*H181,2)</f>
        <v>0</v>
      </c>
      <c r="BL181" s="16" t="s">
        <v>181</v>
      </c>
      <c r="BM181" s="221" t="s">
        <v>263</v>
      </c>
    </row>
    <row r="182" spans="1:65" s="13" customFormat="1" ht="11.25">
      <c r="B182" s="223"/>
      <c r="C182" s="224"/>
      <c r="D182" s="225" t="s">
        <v>183</v>
      </c>
      <c r="E182" s="226" t="s">
        <v>1</v>
      </c>
      <c r="F182" s="227" t="s">
        <v>264</v>
      </c>
      <c r="G182" s="224"/>
      <c r="H182" s="228">
        <v>1200</v>
      </c>
      <c r="I182" s="229"/>
      <c r="J182" s="224"/>
      <c r="K182" s="224"/>
      <c r="L182" s="230"/>
      <c r="M182" s="231"/>
      <c r="N182" s="232"/>
      <c r="O182" s="232"/>
      <c r="P182" s="232"/>
      <c r="Q182" s="232"/>
      <c r="R182" s="232"/>
      <c r="S182" s="232"/>
      <c r="T182" s="233"/>
      <c r="AT182" s="234" t="s">
        <v>183</v>
      </c>
      <c r="AU182" s="234" t="s">
        <v>82</v>
      </c>
      <c r="AV182" s="13" t="s">
        <v>82</v>
      </c>
      <c r="AW182" s="13" t="s">
        <v>30</v>
      </c>
      <c r="AX182" s="13" t="s">
        <v>80</v>
      </c>
      <c r="AY182" s="234" t="s">
        <v>175</v>
      </c>
    </row>
    <row r="183" spans="1:65" s="2" customFormat="1" ht="16.5" customHeight="1">
      <c r="A183" s="33"/>
      <c r="B183" s="34"/>
      <c r="C183" s="209" t="s">
        <v>265</v>
      </c>
      <c r="D183" s="209" t="s">
        <v>177</v>
      </c>
      <c r="E183" s="210" t="s">
        <v>266</v>
      </c>
      <c r="F183" s="211" t="s">
        <v>267</v>
      </c>
      <c r="G183" s="212" t="s">
        <v>244</v>
      </c>
      <c r="H183" s="213">
        <v>1200</v>
      </c>
      <c r="I183" s="214"/>
      <c r="J183" s="215">
        <f>ROUND(I183*H183,2)</f>
        <v>0</v>
      </c>
      <c r="K183" s="216"/>
      <c r="L183" s="38"/>
      <c r="M183" s="217" t="s">
        <v>1</v>
      </c>
      <c r="N183" s="218" t="s">
        <v>38</v>
      </c>
      <c r="O183" s="70"/>
      <c r="P183" s="219">
        <f>O183*H183</f>
        <v>0</v>
      </c>
      <c r="Q183" s="219">
        <v>0</v>
      </c>
      <c r="R183" s="219">
        <f>Q183*H183</f>
        <v>0</v>
      </c>
      <c r="S183" s="219">
        <v>0</v>
      </c>
      <c r="T183" s="220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21" t="s">
        <v>181</v>
      </c>
      <c r="AT183" s="221" t="s">
        <v>177</v>
      </c>
      <c r="AU183" s="221" t="s">
        <v>82</v>
      </c>
      <c r="AY183" s="16" t="s">
        <v>175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6" t="s">
        <v>80</v>
      </c>
      <c r="BK183" s="222">
        <f>ROUND(I183*H183,2)</f>
        <v>0</v>
      </c>
      <c r="BL183" s="16" t="s">
        <v>181</v>
      </c>
      <c r="BM183" s="221" t="s">
        <v>268</v>
      </c>
    </row>
    <row r="184" spans="1:65" s="2" customFormat="1" ht="21.75" customHeight="1">
      <c r="A184" s="33"/>
      <c r="B184" s="34"/>
      <c r="C184" s="209" t="s">
        <v>269</v>
      </c>
      <c r="D184" s="209" t="s">
        <v>177</v>
      </c>
      <c r="E184" s="210" t="s">
        <v>270</v>
      </c>
      <c r="F184" s="211" t="s">
        <v>271</v>
      </c>
      <c r="G184" s="212" t="s">
        <v>272</v>
      </c>
      <c r="H184" s="213">
        <v>2160</v>
      </c>
      <c r="I184" s="214"/>
      <c r="J184" s="215">
        <f>ROUND(I184*H184,2)</f>
        <v>0</v>
      </c>
      <c r="K184" s="216"/>
      <c r="L184" s="38"/>
      <c r="M184" s="217" t="s">
        <v>1</v>
      </c>
      <c r="N184" s="218" t="s">
        <v>38</v>
      </c>
      <c r="O184" s="70"/>
      <c r="P184" s="219">
        <f>O184*H184</f>
        <v>0</v>
      </c>
      <c r="Q184" s="219">
        <v>0</v>
      </c>
      <c r="R184" s="219">
        <f>Q184*H184</f>
        <v>0</v>
      </c>
      <c r="S184" s="219">
        <v>0</v>
      </c>
      <c r="T184" s="220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21" t="s">
        <v>181</v>
      </c>
      <c r="AT184" s="221" t="s">
        <v>177</v>
      </c>
      <c r="AU184" s="221" t="s">
        <v>82</v>
      </c>
      <c r="AY184" s="16" t="s">
        <v>175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6" t="s">
        <v>80</v>
      </c>
      <c r="BK184" s="222">
        <f>ROUND(I184*H184,2)</f>
        <v>0</v>
      </c>
      <c r="BL184" s="16" t="s">
        <v>181</v>
      </c>
      <c r="BM184" s="221" t="s">
        <v>273</v>
      </c>
    </row>
    <row r="185" spans="1:65" s="13" customFormat="1" ht="11.25">
      <c r="B185" s="223"/>
      <c r="C185" s="224"/>
      <c r="D185" s="225" t="s">
        <v>183</v>
      </c>
      <c r="E185" s="226" t="s">
        <v>1</v>
      </c>
      <c r="F185" s="227" t="s">
        <v>274</v>
      </c>
      <c r="G185" s="224"/>
      <c r="H185" s="228">
        <v>2160</v>
      </c>
      <c r="I185" s="229"/>
      <c r="J185" s="224"/>
      <c r="K185" s="224"/>
      <c r="L185" s="230"/>
      <c r="M185" s="231"/>
      <c r="N185" s="232"/>
      <c r="O185" s="232"/>
      <c r="P185" s="232"/>
      <c r="Q185" s="232"/>
      <c r="R185" s="232"/>
      <c r="S185" s="232"/>
      <c r="T185" s="233"/>
      <c r="AT185" s="234" t="s">
        <v>183</v>
      </c>
      <c r="AU185" s="234" t="s">
        <v>82</v>
      </c>
      <c r="AV185" s="13" t="s">
        <v>82</v>
      </c>
      <c r="AW185" s="13" t="s">
        <v>30</v>
      </c>
      <c r="AX185" s="13" t="s">
        <v>80</v>
      </c>
      <c r="AY185" s="234" t="s">
        <v>175</v>
      </c>
    </row>
    <row r="186" spans="1:65" s="2" customFormat="1" ht="21.75" customHeight="1">
      <c r="A186" s="33"/>
      <c r="B186" s="34"/>
      <c r="C186" s="209" t="s">
        <v>275</v>
      </c>
      <c r="D186" s="209" t="s">
        <v>177</v>
      </c>
      <c r="E186" s="210" t="s">
        <v>276</v>
      </c>
      <c r="F186" s="211" t="s">
        <v>277</v>
      </c>
      <c r="G186" s="212" t="s">
        <v>244</v>
      </c>
      <c r="H186" s="213">
        <v>7.02</v>
      </c>
      <c r="I186" s="214"/>
      <c r="J186" s="215">
        <f>ROUND(I186*H186,2)</f>
        <v>0</v>
      </c>
      <c r="K186" s="216"/>
      <c r="L186" s="38"/>
      <c r="M186" s="217" t="s">
        <v>1</v>
      </c>
      <c r="N186" s="218" t="s">
        <v>38</v>
      </c>
      <c r="O186" s="70"/>
      <c r="P186" s="219">
        <f>O186*H186</f>
        <v>0</v>
      </c>
      <c r="Q186" s="219">
        <v>0</v>
      </c>
      <c r="R186" s="219">
        <f>Q186*H186</f>
        <v>0</v>
      </c>
      <c r="S186" s="219">
        <v>0</v>
      </c>
      <c r="T186" s="220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21" t="s">
        <v>181</v>
      </c>
      <c r="AT186" s="221" t="s">
        <v>177</v>
      </c>
      <c r="AU186" s="221" t="s">
        <v>82</v>
      </c>
      <c r="AY186" s="16" t="s">
        <v>175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6" t="s">
        <v>80</v>
      </c>
      <c r="BK186" s="222">
        <f>ROUND(I186*H186,2)</f>
        <v>0</v>
      </c>
      <c r="BL186" s="16" t="s">
        <v>181</v>
      </c>
      <c r="BM186" s="221" t="s">
        <v>278</v>
      </c>
    </row>
    <row r="187" spans="1:65" s="13" customFormat="1" ht="11.25">
      <c r="B187" s="223"/>
      <c r="C187" s="224"/>
      <c r="D187" s="225" t="s">
        <v>183</v>
      </c>
      <c r="E187" s="226" t="s">
        <v>1</v>
      </c>
      <c r="F187" s="227" t="s">
        <v>279</v>
      </c>
      <c r="G187" s="224"/>
      <c r="H187" s="228">
        <v>7.02</v>
      </c>
      <c r="I187" s="229"/>
      <c r="J187" s="224"/>
      <c r="K187" s="224"/>
      <c r="L187" s="230"/>
      <c r="M187" s="231"/>
      <c r="N187" s="232"/>
      <c r="O187" s="232"/>
      <c r="P187" s="232"/>
      <c r="Q187" s="232"/>
      <c r="R187" s="232"/>
      <c r="S187" s="232"/>
      <c r="T187" s="233"/>
      <c r="AT187" s="234" t="s">
        <v>183</v>
      </c>
      <c r="AU187" s="234" t="s">
        <v>82</v>
      </c>
      <c r="AV187" s="13" t="s">
        <v>82</v>
      </c>
      <c r="AW187" s="13" t="s">
        <v>30</v>
      </c>
      <c r="AX187" s="13" t="s">
        <v>80</v>
      </c>
      <c r="AY187" s="234" t="s">
        <v>175</v>
      </c>
    </row>
    <row r="188" spans="1:65" s="2" customFormat="1" ht="21.75" customHeight="1">
      <c r="A188" s="33"/>
      <c r="B188" s="34"/>
      <c r="C188" s="209" t="s">
        <v>7</v>
      </c>
      <c r="D188" s="209" t="s">
        <v>177</v>
      </c>
      <c r="E188" s="210" t="s">
        <v>280</v>
      </c>
      <c r="F188" s="211" t="s">
        <v>281</v>
      </c>
      <c r="G188" s="212" t="s">
        <v>244</v>
      </c>
      <c r="H188" s="213">
        <v>1.56</v>
      </c>
      <c r="I188" s="214"/>
      <c r="J188" s="215">
        <f>ROUND(I188*H188,2)</f>
        <v>0</v>
      </c>
      <c r="K188" s="216"/>
      <c r="L188" s="38"/>
      <c r="M188" s="217" t="s">
        <v>1</v>
      </c>
      <c r="N188" s="218" t="s">
        <v>38</v>
      </c>
      <c r="O188" s="70"/>
      <c r="P188" s="219">
        <f>O188*H188</f>
        <v>0</v>
      </c>
      <c r="Q188" s="219">
        <v>0</v>
      </c>
      <c r="R188" s="219">
        <f>Q188*H188</f>
        <v>0</v>
      </c>
      <c r="S188" s="219">
        <v>0</v>
      </c>
      <c r="T188" s="220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21" t="s">
        <v>181</v>
      </c>
      <c r="AT188" s="221" t="s">
        <v>177</v>
      </c>
      <c r="AU188" s="221" t="s">
        <v>82</v>
      </c>
      <c r="AY188" s="16" t="s">
        <v>175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6" t="s">
        <v>80</v>
      </c>
      <c r="BK188" s="222">
        <f>ROUND(I188*H188,2)</f>
        <v>0</v>
      </c>
      <c r="BL188" s="16" t="s">
        <v>181</v>
      </c>
      <c r="BM188" s="221" t="s">
        <v>282</v>
      </c>
    </row>
    <row r="189" spans="1:65" s="13" customFormat="1" ht="11.25">
      <c r="B189" s="223"/>
      <c r="C189" s="224"/>
      <c r="D189" s="225" t="s">
        <v>183</v>
      </c>
      <c r="E189" s="226" t="s">
        <v>1</v>
      </c>
      <c r="F189" s="227" t="s">
        <v>283</v>
      </c>
      <c r="G189" s="224"/>
      <c r="H189" s="228">
        <v>1.56</v>
      </c>
      <c r="I189" s="229"/>
      <c r="J189" s="224"/>
      <c r="K189" s="224"/>
      <c r="L189" s="230"/>
      <c r="M189" s="231"/>
      <c r="N189" s="232"/>
      <c r="O189" s="232"/>
      <c r="P189" s="232"/>
      <c r="Q189" s="232"/>
      <c r="R189" s="232"/>
      <c r="S189" s="232"/>
      <c r="T189" s="233"/>
      <c r="AT189" s="234" t="s">
        <v>183</v>
      </c>
      <c r="AU189" s="234" t="s">
        <v>82</v>
      </c>
      <c r="AV189" s="13" t="s">
        <v>82</v>
      </c>
      <c r="AW189" s="13" t="s">
        <v>30</v>
      </c>
      <c r="AX189" s="13" t="s">
        <v>80</v>
      </c>
      <c r="AY189" s="234" t="s">
        <v>175</v>
      </c>
    </row>
    <row r="190" spans="1:65" s="2" customFormat="1" ht="16.5" customHeight="1">
      <c r="A190" s="33"/>
      <c r="B190" s="34"/>
      <c r="C190" s="246" t="s">
        <v>284</v>
      </c>
      <c r="D190" s="246" t="s">
        <v>285</v>
      </c>
      <c r="E190" s="247" t="s">
        <v>286</v>
      </c>
      <c r="F190" s="248" t="s">
        <v>287</v>
      </c>
      <c r="G190" s="249" t="s">
        <v>272</v>
      </c>
      <c r="H190" s="250">
        <v>3.12</v>
      </c>
      <c r="I190" s="251"/>
      <c r="J190" s="252">
        <f>ROUND(I190*H190,2)</f>
        <v>0</v>
      </c>
      <c r="K190" s="253"/>
      <c r="L190" s="254"/>
      <c r="M190" s="255" t="s">
        <v>1</v>
      </c>
      <c r="N190" s="256" t="s">
        <v>38</v>
      </c>
      <c r="O190" s="70"/>
      <c r="P190" s="219">
        <f>O190*H190</f>
        <v>0</v>
      </c>
      <c r="Q190" s="219">
        <v>1</v>
      </c>
      <c r="R190" s="219">
        <f>Q190*H190</f>
        <v>3.12</v>
      </c>
      <c r="S190" s="219">
        <v>0</v>
      </c>
      <c r="T190" s="220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21" t="s">
        <v>209</v>
      </c>
      <c r="AT190" s="221" t="s">
        <v>285</v>
      </c>
      <c r="AU190" s="221" t="s">
        <v>82</v>
      </c>
      <c r="AY190" s="16" t="s">
        <v>175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6" t="s">
        <v>80</v>
      </c>
      <c r="BK190" s="222">
        <f>ROUND(I190*H190,2)</f>
        <v>0</v>
      </c>
      <c r="BL190" s="16" t="s">
        <v>181</v>
      </c>
      <c r="BM190" s="221" t="s">
        <v>288</v>
      </c>
    </row>
    <row r="191" spans="1:65" s="13" customFormat="1" ht="11.25">
      <c r="B191" s="223"/>
      <c r="C191" s="224"/>
      <c r="D191" s="225" t="s">
        <v>183</v>
      </c>
      <c r="E191" s="224"/>
      <c r="F191" s="227" t="s">
        <v>289</v>
      </c>
      <c r="G191" s="224"/>
      <c r="H191" s="228">
        <v>3.12</v>
      </c>
      <c r="I191" s="229"/>
      <c r="J191" s="224"/>
      <c r="K191" s="224"/>
      <c r="L191" s="230"/>
      <c r="M191" s="231"/>
      <c r="N191" s="232"/>
      <c r="O191" s="232"/>
      <c r="P191" s="232"/>
      <c r="Q191" s="232"/>
      <c r="R191" s="232"/>
      <c r="S191" s="232"/>
      <c r="T191" s="233"/>
      <c r="AT191" s="234" t="s">
        <v>183</v>
      </c>
      <c r="AU191" s="234" t="s">
        <v>82</v>
      </c>
      <c r="AV191" s="13" t="s">
        <v>82</v>
      </c>
      <c r="AW191" s="13" t="s">
        <v>4</v>
      </c>
      <c r="AX191" s="13" t="s">
        <v>80</v>
      </c>
      <c r="AY191" s="234" t="s">
        <v>175</v>
      </c>
    </row>
    <row r="192" spans="1:65" s="2" customFormat="1" ht="16.5" customHeight="1">
      <c r="A192" s="33"/>
      <c r="B192" s="34"/>
      <c r="C192" s="209" t="s">
        <v>290</v>
      </c>
      <c r="D192" s="209" t="s">
        <v>177</v>
      </c>
      <c r="E192" s="210" t="s">
        <v>291</v>
      </c>
      <c r="F192" s="211" t="s">
        <v>292</v>
      </c>
      <c r="G192" s="212" t="s">
        <v>180</v>
      </c>
      <c r="H192" s="213">
        <v>7100</v>
      </c>
      <c r="I192" s="214"/>
      <c r="J192" s="215">
        <f>ROUND(I192*H192,2)</f>
        <v>0</v>
      </c>
      <c r="K192" s="216"/>
      <c r="L192" s="38"/>
      <c r="M192" s="217" t="s">
        <v>1</v>
      </c>
      <c r="N192" s="218" t="s">
        <v>38</v>
      </c>
      <c r="O192" s="70"/>
      <c r="P192" s="219">
        <f>O192*H192</f>
        <v>0</v>
      </c>
      <c r="Q192" s="219">
        <v>0</v>
      </c>
      <c r="R192" s="219">
        <f>Q192*H192</f>
        <v>0</v>
      </c>
      <c r="S192" s="219">
        <v>0</v>
      </c>
      <c r="T192" s="220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21" t="s">
        <v>181</v>
      </c>
      <c r="AT192" s="221" t="s">
        <v>177</v>
      </c>
      <c r="AU192" s="221" t="s">
        <v>82</v>
      </c>
      <c r="AY192" s="16" t="s">
        <v>175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6" t="s">
        <v>80</v>
      </c>
      <c r="BK192" s="222">
        <f>ROUND(I192*H192,2)</f>
        <v>0</v>
      </c>
      <c r="BL192" s="16" t="s">
        <v>181</v>
      </c>
      <c r="BM192" s="221" t="s">
        <v>293</v>
      </c>
    </row>
    <row r="193" spans="1:65" s="13" customFormat="1" ht="11.25">
      <c r="B193" s="223"/>
      <c r="C193" s="224"/>
      <c r="D193" s="225" t="s">
        <v>183</v>
      </c>
      <c r="E193" s="226" t="s">
        <v>1</v>
      </c>
      <c r="F193" s="227" t="s">
        <v>294</v>
      </c>
      <c r="G193" s="224"/>
      <c r="H193" s="228">
        <v>7100</v>
      </c>
      <c r="I193" s="229"/>
      <c r="J193" s="224"/>
      <c r="K193" s="224"/>
      <c r="L193" s="230"/>
      <c r="M193" s="231"/>
      <c r="N193" s="232"/>
      <c r="O193" s="232"/>
      <c r="P193" s="232"/>
      <c r="Q193" s="232"/>
      <c r="R193" s="232"/>
      <c r="S193" s="232"/>
      <c r="T193" s="233"/>
      <c r="AT193" s="234" t="s">
        <v>183</v>
      </c>
      <c r="AU193" s="234" t="s">
        <v>82</v>
      </c>
      <c r="AV193" s="13" t="s">
        <v>82</v>
      </c>
      <c r="AW193" s="13" t="s">
        <v>30</v>
      </c>
      <c r="AX193" s="13" t="s">
        <v>80</v>
      </c>
      <c r="AY193" s="234" t="s">
        <v>175</v>
      </c>
    </row>
    <row r="194" spans="1:65" s="12" customFormat="1" ht="22.9" customHeight="1">
      <c r="B194" s="193"/>
      <c r="C194" s="194"/>
      <c r="D194" s="195" t="s">
        <v>72</v>
      </c>
      <c r="E194" s="207" t="s">
        <v>295</v>
      </c>
      <c r="F194" s="207" t="s">
        <v>296</v>
      </c>
      <c r="G194" s="194"/>
      <c r="H194" s="194"/>
      <c r="I194" s="197"/>
      <c r="J194" s="208">
        <f>BK194</f>
        <v>0</v>
      </c>
      <c r="K194" s="194"/>
      <c r="L194" s="199"/>
      <c r="M194" s="200"/>
      <c r="N194" s="201"/>
      <c r="O194" s="201"/>
      <c r="P194" s="202">
        <f>SUM(P195:P210)</f>
        <v>0</v>
      </c>
      <c r="Q194" s="201"/>
      <c r="R194" s="202">
        <f>SUM(R195:R210)</f>
        <v>1.8513000000000002</v>
      </c>
      <c r="S194" s="201"/>
      <c r="T194" s="203">
        <f>SUM(T195:T210)</f>
        <v>0</v>
      </c>
      <c r="AR194" s="204" t="s">
        <v>80</v>
      </c>
      <c r="AT194" s="205" t="s">
        <v>72</v>
      </c>
      <c r="AU194" s="205" t="s">
        <v>80</v>
      </c>
      <c r="AY194" s="204" t="s">
        <v>175</v>
      </c>
      <c r="BK194" s="206">
        <f>SUM(BK195:BK210)</f>
        <v>0</v>
      </c>
    </row>
    <row r="195" spans="1:65" s="2" customFormat="1" ht="21.75" customHeight="1">
      <c r="A195" s="33"/>
      <c r="B195" s="34"/>
      <c r="C195" s="209" t="s">
        <v>297</v>
      </c>
      <c r="D195" s="209" t="s">
        <v>177</v>
      </c>
      <c r="E195" s="210" t="s">
        <v>298</v>
      </c>
      <c r="F195" s="211" t="s">
        <v>299</v>
      </c>
      <c r="G195" s="212" t="s">
        <v>244</v>
      </c>
      <c r="H195" s="213">
        <v>990</v>
      </c>
      <c r="I195" s="214"/>
      <c r="J195" s="215">
        <f>ROUND(I195*H195,2)</f>
        <v>0</v>
      </c>
      <c r="K195" s="216"/>
      <c r="L195" s="38"/>
      <c r="M195" s="217" t="s">
        <v>1</v>
      </c>
      <c r="N195" s="218" t="s">
        <v>38</v>
      </c>
      <c r="O195" s="70"/>
      <c r="P195" s="219">
        <f>O195*H195</f>
        <v>0</v>
      </c>
      <c r="Q195" s="219">
        <v>0</v>
      </c>
      <c r="R195" s="219">
        <f>Q195*H195</f>
        <v>0</v>
      </c>
      <c r="S195" s="219">
        <v>0</v>
      </c>
      <c r="T195" s="220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21" t="s">
        <v>181</v>
      </c>
      <c r="AT195" s="221" t="s">
        <v>177</v>
      </c>
      <c r="AU195" s="221" t="s">
        <v>82</v>
      </c>
      <c r="AY195" s="16" t="s">
        <v>175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6" t="s">
        <v>80</v>
      </c>
      <c r="BK195" s="222">
        <f>ROUND(I195*H195,2)</f>
        <v>0</v>
      </c>
      <c r="BL195" s="16" t="s">
        <v>181</v>
      </c>
      <c r="BM195" s="221" t="s">
        <v>300</v>
      </c>
    </row>
    <row r="196" spans="1:65" s="13" customFormat="1" ht="11.25">
      <c r="B196" s="223"/>
      <c r="C196" s="224"/>
      <c r="D196" s="225" t="s">
        <v>183</v>
      </c>
      <c r="E196" s="226" t="s">
        <v>131</v>
      </c>
      <c r="F196" s="227" t="s">
        <v>301</v>
      </c>
      <c r="G196" s="224"/>
      <c r="H196" s="228">
        <v>990</v>
      </c>
      <c r="I196" s="229"/>
      <c r="J196" s="224"/>
      <c r="K196" s="224"/>
      <c r="L196" s="230"/>
      <c r="M196" s="231"/>
      <c r="N196" s="232"/>
      <c r="O196" s="232"/>
      <c r="P196" s="232"/>
      <c r="Q196" s="232"/>
      <c r="R196" s="232"/>
      <c r="S196" s="232"/>
      <c r="T196" s="233"/>
      <c r="AT196" s="234" t="s">
        <v>183</v>
      </c>
      <c r="AU196" s="234" t="s">
        <v>82</v>
      </c>
      <c r="AV196" s="13" t="s">
        <v>82</v>
      </c>
      <c r="AW196" s="13" t="s">
        <v>30</v>
      </c>
      <c r="AX196" s="13" t="s">
        <v>80</v>
      </c>
      <c r="AY196" s="234" t="s">
        <v>175</v>
      </c>
    </row>
    <row r="197" spans="1:65" s="2" customFormat="1" ht="21.75" customHeight="1">
      <c r="A197" s="33"/>
      <c r="B197" s="34"/>
      <c r="C197" s="209" t="s">
        <v>302</v>
      </c>
      <c r="D197" s="209" t="s">
        <v>177</v>
      </c>
      <c r="E197" s="210" t="s">
        <v>261</v>
      </c>
      <c r="F197" s="211" t="s">
        <v>262</v>
      </c>
      <c r="G197" s="212" t="s">
        <v>244</v>
      </c>
      <c r="H197" s="213">
        <v>990</v>
      </c>
      <c r="I197" s="214"/>
      <c r="J197" s="215">
        <f>ROUND(I197*H197,2)</f>
        <v>0</v>
      </c>
      <c r="K197" s="216"/>
      <c r="L197" s="38"/>
      <c r="M197" s="217" t="s">
        <v>1</v>
      </c>
      <c r="N197" s="218" t="s">
        <v>38</v>
      </c>
      <c r="O197" s="70"/>
      <c r="P197" s="219">
        <f>O197*H197</f>
        <v>0</v>
      </c>
      <c r="Q197" s="219">
        <v>0</v>
      </c>
      <c r="R197" s="219">
        <f>Q197*H197</f>
        <v>0</v>
      </c>
      <c r="S197" s="219">
        <v>0</v>
      </c>
      <c r="T197" s="220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21" t="s">
        <v>181</v>
      </c>
      <c r="AT197" s="221" t="s">
        <v>177</v>
      </c>
      <c r="AU197" s="221" t="s">
        <v>82</v>
      </c>
      <c r="AY197" s="16" t="s">
        <v>175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6" t="s">
        <v>80</v>
      </c>
      <c r="BK197" s="222">
        <f>ROUND(I197*H197,2)</f>
        <v>0</v>
      </c>
      <c r="BL197" s="16" t="s">
        <v>181</v>
      </c>
      <c r="BM197" s="221" t="s">
        <v>303</v>
      </c>
    </row>
    <row r="198" spans="1:65" s="13" customFormat="1" ht="11.25">
      <c r="B198" s="223"/>
      <c r="C198" s="224"/>
      <c r="D198" s="225" t="s">
        <v>183</v>
      </c>
      <c r="E198" s="226" t="s">
        <v>1</v>
      </c>
      <c r="F198" s="227" t="s">
        <v>131</v>
      </c>
      <c r="G198" s="224"/>
      <c r="H198" s="228">
        <v>990</v>
      </c>
      <c r="I198" s="229"/>
      <c r="J198" s="224"/>
      <c r="K198" s="224"/>
      <c r="L198" s="230"/>
      <c r="M198" s="231"/>
      <c r="N198" s="232"/>
      <c r="O198" s="232"/>
      <c r="P198" s="232"/>
      <c r="Q198" s="232"/>
      <c r="R198" s="232"/>
      <c r="S198" s="232"/>
      <c r="T198" s="233"/>
      <c r="AT198" s="234" t="s">
        <v>183</v>
      </c>
      <c r="AU198" s="234" t="s">
        <v>82</v>
      </c>
      <c r="AV198" s="13" t="s">
        <v>82</v>
      </c>
      <c r="AW198" s="13" t="s">
        <v>30</v>
      </c>
      <c r="AX198" s="13" t="s">
        <v>80</v>
      </c>
      <c r="AY198" s="234" t="s">
        <v>175</v>
      </c>
    </row>
    <row r="199" spans="1:65" s="2" customFormat="1" ht="16.5" customHeight="1">
      <c r="A199" s="33"/>
      <c r="B199" s="34"/>
      <c r="C199" s="209" t="s">
        <v>304</v>
      </c>
      <c r="D199" s="209" t="s">
        <v>177</v>
      </c>
      <c r="E199" s="210" t="s">
        <v>266</v>
      </c>
      <c r="F199" s="211" t="s">
        <v>267</v>
      </c>
      <c r="G199" s="212" t="s">
        <v>244</v>
      </c>
      <c r="H199" s="213">
        <v>990</v>
      </c>
      <c r="I199" s="214"/>
      <c r="J199" s="215">
        <f>ROUND(I199*H199,2)</f>
        <v>0</v>
      </c>
      <c r="K199" s="216"/>
      <c r="L199" s="38"/>
      <c r="M199" s="217" t="s">
        <v>1</v>
      </c>
      <c r="N199" s="218" t="s">
        <v>38</v>
      </c>
      <c r="O199" s="70"/>
      <c r="P199" s="219">
        <f>O199*H199</f>
        <v>0</v>
      </c>
      <c r="Q199" s="219">
        <v>0</v>
      </c>
      <c r="R199" s="219">
        <f>Q199*H199</f>
        <v>0</v>
      </c>
      <c r="S199" s="219">
        <v>0</v>
      </c>
      <c r="T199" s="220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21" t="s">
        <v>181</v>
      </c>
      <c r="AT199" s="221" t="s">
        <v>177</v>
      </c>
      <c r="AU199" s="221" t="s">
        <v>82</v>
      </c>
      <c r="AY199" s="16" t="s">
        <v>175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6" t="s">
        <v>80</v>
      </c>
      <c r="BK199" s="222">
        <f>ROUND(I199*H199,2)</f>
        <v>0</v>
      </c>
      <c r="BL199" s="16" t="s">
        <v>181</v>
      </c>
      <c r="BM199" s="221" t="s">
        <v>305</v>
      </c>
    </row>
    <row r="200" spans="1:65" s="13" customFormat="1" ht="11.25">
      <c r="B200" s="223"/>
      <c r="C200" s="224"/>
      <c r="D200" s="225" t="s">
        <v>183</v>
      </c>
      <c r="E200" s="226" t="s">
        <v>1</v>
      </c>
      <c r="F200" s="227" t="s">
        <v>131</v>
      </c>
      <c r="G200" s="224"/>
      <c r="H200" s="228">
        <v>990</v>
      </c>
      <c r="I200" s="229"/>
      <c r="J200" s="224"/>
      <c r="K200" s="224"/>
      <c r="L200" s="230"/>
      <c r="M200" s="231"/>
      <c r="N200" s="232"/>
      <c r="O200" s="232"/>
      <c r="P200" s="232"/>
      <c r="Q200" s="232"/>
      <c r="R200" s="232"/>
      <c r="S200" s="232"/>
      <c r="T200" s="233"/>
      <c r="AT200" s="234" t="s">
        <v>183</v>
      </c>
      <c r="AU200" s="234" t="s">
        <v>82</v>
      </c>
      <c r="AV200" s="13" t="s">
        <v>82</v>
      </c>
      <c r="AW200" s="13" t="s">
        <v>30</v>
      </c>
      <c r="AX200" s="13" t="s">
        <v>80</v>
      </c>
      <c r="AY200" s="234" t="s">
        <v>175</v>
      </c>
    </row>
    <row r="201" spans="1:65" s="2" customFormat="1" ht="21.75" customHeight="1">
      <c r="A201" s="33"/>
      <c r="B201" s="34"/>
      <c r="C201" s="209" t="s">
        <v>306</v>
      </c>
      <c r="D201" s="209" t="s">
        <v>177</v>
      </c>
      <c r="E201" s="210" t="s">
        <v>270</v>
      </c>
      <c r="F201" s="211" t="s">
        <v>271</v>
      </c>
      <c r="G201" s="212" t="s">
        <v>272</v>
      </c>
      <c r="H201" s="213">
        <v>1782</v>
      </c>
      <c r="I201" s="214"/>
      <c r="J201" s="215">
        <f>ROUND(I201*H201,2)</f>
        <v>0</v>
      </c>
      <c r="K201" s="216"/>
      <c r="L201" s="38"/>
      <c r="M201" s="217" t="s">
        <v>1</v>
      </c>
      <c r="N201" s="218" t="s">
        <v>38</v>
      </c>
      <c r="O201" s="70"/>
      <c r="P201" s="219">
        <f>O201*H201</f>
        <v>0</v>
      </c>
      <c r="Q201" s="219">
        <v>0</v>
      </c>
      <c r="R201" s="219">
        <f>Q201*H201</f>
        <v>0</v>
      </c>
      <c r="S201" s="219">
        <v>0</v>
      </c>
      <c r="T201" s="220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21" t="s">
        <v>181</v>
      </c>
      <c r="AT201" s="221" t="s">
        <v>177</v>
      </c>
      <c r="AU201" s="221" t="s">
        <v>82</v>
      </c>
      <c r="AY201" s="16" t="s">
        <v>175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6" t="s">
        <v>80</v>
      </c>
      <c r="BK201" s="222">
        <f>ROUND(I201*H201,2)</f>
        <v>0</v>
      </c>
      <c r="BL201" s="16" t="s">
        <v>181</v>
      </c>
      <c r="BM201" s="221" t="s">
        <v>307</v>
      </c>
    </row>
    <row r="202" spans="1:65" s="13" customFormat="1" ht="11.25">
      <c r="B202" s="223"/>
      <c r="C202" s="224"/>
      <c r="D202" s="225" t="s">
        <v>183</v>
      </c>
      <c r="E202" s="226" t="s">
        <v>1</v>
      </c>
      <c r="F202" s="227" t="s">
        <v>308</v>
      </c>
      <c r="G202" s="224"/>
      <c r="H202" s="228">
        <v>1782</v>
      </c>
      <c r="I202" s="229"/>
      <c r="J202" s="224"/>
      <c r="K202" s="224"/>
      <c r="L202" s="230"/>
      <c r="M202" s="231"/>
      <c r="N202" s="232"/>
      <c r="O202" s="232"/>
      <c r="P202" s="232"/>
      <c r="Q202" s="232"/>
      <c r="R202" s="232"/>
      <c r="S202" s="232"/>
      <c r="T202" s="233"/>
      <c r="AT202" s="234" t="s">
        <v>183</v>
      </c>
      <c r="AU202" s="234" t="s">
        <v>82</v>
      </c>
      <c r="AV202" s="13" t="s">
        <v>82</v>
      </c>
      <c r="AW202" s="13" t="s">
        <v>30</v>
      </c>
      <c r="AX202" s="13" t="s">
        <v>80</v>
      </c>
      <c r="AY202" s="234" t="s">
        <v>175</v>
      </c>
    </row>
    <row r="203" spans="1:65" s="2" customFormat="1" ht="16.5" customHeight="1">
      <c r="A203" s="33"/>
      <c r="B203" s="34"/>
      <c r="C203" s="209" t="s">
        <v>309</v>
      </c>
      <c r="D203" s="209" t="s">
        <v>177</v>
      </c>
      <c r="E203" s="210" t="s">
        <v>291</v>
      </c>
      <c r="F203" s="211" t="s">
        <v>292</v>
      </c>
      <c r="G203" s="212" t="s">
        <v>180</v>
      </c>
      <c r="H203" s="213">
        <v>3300</v>
      </c>
      <c r="I203" s="214"/>
      <c r="J203" s="215">
        <f>ROUND(I203*H203,2)</f>
        <v>0</v>
      </c>
      <c r="K203" s="216"/>
      <c r="L203" s="38"/>
      <c r="M203" s="217" t="s">
        <v>1</v>
      </c>
      <c r="N203" s="218" t="s">
        <v>38</v>
      </c>
      <c r="O203" s="70"/>
      <c r="P203" s="219">
        <f>O203*H203</f>
        <v>0</v>
      </c>
      <c r="Q203" s="219">
        <v>0</v>
      </c>
      <c r="R203" s="219">
        <f>Q203*H203</f>
        <v>0</v>
      </c>
      <c r="S203" s="219">
        <v>0</v>
      </c>
      <c r="T203" s="220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21" t="s">
        <v>181</v>
      </c>
      <c r="AT203" s="221" t="s">
        <v>177</v>
      </c>
      <c r="AU203" s="221" t="s">
        <v>82</v>
      </c>
      <c r="AY203" s="16" t="s">
        <v>175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6" t="s">
        <v>80</v>
      </c>
      <c r="BK203" s="222">
        <f>ROUND(I203*H203,2)</f>
        <v>0</v>
      </c>
      <c r="BL203" s="16" t="s">
        <v>181</v>
      </c>
      <c r="BM203" s="221" t="s">
        <v>310</v>
      </c>
    </row>
    <row r="204" spans="1:65" s="13" customFormat="1" ht="11.25">
      <c r="B204" s="223"/>
      <c r="C204" s="224"/>
      <c r="D204" s="225" t="s">
        <v>183</v>
      </c>
      <c r="E204" s="226" t="s">
        <v>120</v>
      </c>
      <c r="F204" s="227" t="s">
        <v>311</v>
      </c>
      <c r="G204" s="224"/>
      <c r="H204" s="228">
        <v>3300</v>
      </c>
      <c r="I204" s="229"/>
      <c r="J204" s="224"/>
      <c r="K204" s="224"/>
      <c r="L204" s="230"/>
      <c r="M204" s="231"/>
      <c r="N204" s="232"/>
      <c r="O204" s="232"/>
      <c r="P204" s="232"/>
      <c r="Q204" s="232"/>
      <c r="R204" s="232"/>
      <c r="S204" s="232"/>
      <c r="T204" s="233"/>
      <c r="AT204" s="234" t="s">
        <v>183</v>
      </c>
      <c r="AU204" s="234" t="s">
        <v>82</v>
      </c>
      <c r="AV204" s="13" t="s">
        <v>82</v>
      </c>
      <c r="AW204" s="13" t="s">
        <v>30</v>
      </c>
      <c r="AX204" s="13" t="s">
        <v>80</v>
      </c>
      <c r="AY204" s="234" t="s">
        <v>175</v>
      </c>
    </row>
    <row r="205" spans="1:65" s="2" customFormat="1" ht="16.5" customHeight="1">
      <c r="A205" s="33"/>
      <c r="B205" s="34"/>
      <c r="C205" s="209" t="s">
        <v>312</v>
      </c>
      <c r="D205" s="209" t="s">
        <v>177</v>
      </c>
      <c r="E205" s="210" t="s">
        <v>313</v>
      </c>
      <c r="F205" s="211" t="s">
        <v>314</v>
      </c>
      <c r="G205" s="212" t="s">
        <v>180</v>
      </c>
      <c r="H205" s="213">
        <v>3300</v>
      </c>
      <c r="I205" s="214"/>
      <c r="J205" s="215">
        <f>ROUND(I205*H205,2)</f>
        <v>0</v>
      </c>
      <c r="K205" s="216"/>
      <c r="L205" s="38"/>
      <c r="M205" s="217" t="s">
        <v>1</v>
      </c>
      <c r="N205" s="218" t="s">
        <v>38</v>
      </c>
      <c r="O205" s="70"/>
      <c r="P205" s="219">
        <f>O205*H205</f>
        <v>0</v>
      </c>
      <c r="Q205" s="219">
        <v>0</v>
      </c>
      <c r="R205" s="219">
        <f>Q205*H205</f>
        <v>0</v>
      </c>
      <c r="S205" s="219">
        <v>0</v>
      </c>
      <c r="T205" s="220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21" t="s">
        <v>181</v>
      </c>
      <c r="AT205" s="221" t="s">
        <v>177</v>
      </c>
      <c r="AU205" s="221" t="s">
        <v>82</v>
      </c>
      <c r="AY205" s="16" t="s">
        <v>175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6" t="s">
        <v>80</v>
      </c>
      <c r="BK205" s="222">
        <f>ROUND(I205*H205,2)</f>
        <v>0</v>
      </c>
      <c r="BL205" s="16" t="s">
        <v>181</v>
      </c>
      <c r="BM205" s="221" t="s">
        <v>315</v>
      </c>
    </row>
    <row r="206" spans="1:65" s="13" customFormat="1" ht="11.25">
      <c r="B206" s="223"/>
      <c r="C206" s="224"/>
      <c r="D206" s="225" t="s">
        <v>183</v>
      </c>
      <c r="E206" s="226" t="s">
        <v>1</v>
      </c>
      <c r="F206" s="227" t="s">
        <v>120</v>
      </c>
      <c r="G206" s="224"/>
      <c r="H206" s="228">
        <v>3300</v>
      </c>
      <c r="I206" s="229"/>
      <c r="J206" s="224"/>
      <c r="K206" s="224"/>
      <c r="L206" s="230"/>
      <c r="M206" s="231"/>
      <c r="N206" s="232"/>
      <c r="O206" s="232"/>
      <c r="P206" s="232"/>
      <c r="Q206" s="232"/>
      <c r="R206" s="232"/>
      <c r="S206" s="232"/>
      <c r="T206" s="233"/>
      <c r="AT206" s="234" t="s">
        <v>183</v>
      </c>
      <c r="AU206" s="234" t="s">
        <v>82</v>
      </c>
      <c r="AV206" s="13" t="s">
        <v>82</v>
      </c>
      <c r="AW206" s="13" t="s">
        <v>30</v>
      </c>
      <c r="AX206" s="13" t="s">
        <v>80</v>
      </c>
      <c r="AY206" s="234" t="s">
        <v>175</v>
      </c>
    </row>
    <row r="207" spans="1:65" s="2" customFormat="1" ht="16.5" customHeight="1">
      <c r="A207" s="33"/>
      <c r="B207" s="34"/>
      <c r="C207" s="209" t="s">
        <v>316</v>
      </c>
      <c r="D207" s="209" t="s">
        <v>177</v>
      </c>
      <c r="E207" s="210" t="s">
        <v>317</v>
      </c>
      <c r="F207" s="211" t="s">
        <v>318</v>
      </c>
      <c r="G207" s="212" t="s">
        <v>180</v>
      </c>
      <c r="H207" s="213">
        <v>3300</v>
      </c>
      <c r="I207" s="214"/>
      <c r="J207" s="215">
        <f>ROUND(I207*H207,2)</f>
        <v>0</v>
      </c>
      <c r="K207" s="216"/>
      <c r="L207" s="38"/>
      <c r="M207" s="217" t="s">
        <v>1</v>
      </c>
      <c r="N207" s="218" t="s">
        <v>38</v>
      </c>
      <c r="O207" s="70"/>
      <c r="P207" s="219">
        <f>O207*H207</f>
        <v>0</v>
      </c>
      <c r="Q207" s="219">
        <v>0</v>
      </c>
      <c r="R207" s="219">
        <f>Q207*H207</f>
        <v>0</v>
      </c>
      <c r="S207" s="219">
        <v>0</v>
      </c>
      <c r="T207" s="220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21" t="s">
        <v>181</v>
      </c>
      <c r="AT207" s="221" t="s">
        <v>177</v>
      </c>
      <c r="AU207" s="221" t="s">
        <v>82</v>
      </c>
      <c r="AY207" s="16" t="s">
        <v>175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6" t="s">
        <v>80</v>
      </c>
      <c r="BK207" s="222">
        <f>ROUND(I207*H207,2)</f>
        <v>0</v>
      </c>
      <c r="BL207" s="16" t="s">
        <v>181</v>
      </c>
      <c r="BM207" s="221" t="s">
        <v>319</v>
      </c>
    </row>
    <row r="208" spans="1:65" s="13" customFormat="1" ht="11.25">
      <c r="B208" s="223"/>
      <c r="C208" s="224"/>
      <c r="D208" s="225" t="s">
        <v>183</v>
      </c>
      <c r="E208" s="226" t="s">
        <v>1</v>
      </c>
      <c r="F208" s="227" t="s">
        <v>120</v>
      </c>
      <c r="G208" s="224"/>
      <c r="H208" s="228">
        <v>3300</v>
      </c>
      <c r="I208" s="229"/>
      <c r="J208" s="224"/>
      <c r="K208" s="224"/>
      <c r="L208" s="230"/>
      <c r="M208" s="231"/>
      <c r="N208" s="232"/>
      <c r="O208" s="232"/>
      <c r="P208" s="232"/>
      <c r="Q208" s="232"/>
      <c r="R208" s="232"/>
      <c r="S208" s="232"/>
      <c r="T208" s="233"/>
      <c r="AT208" s="234" t="s">
        <v>183</v>
      </c>
      <c r="AU208" s="234" t="s">
        <v>82</v>
      </c>
      <c r="AV208" s="13" t="s">
        <v>82</v>
      </c>
      <c r="AW208" s="13" t="s">
        <v>30</v>
      </c>
      <c r="AX208" s="13" t="s">
        <v>80</v>
      </c>
      <c r="AY208" s="234" t="s">
        <v>175</v>
      </c>
    </row>
    <row r="209" spans="1:65" s="2" customFormat="1" ht="21.75" customHeight="1">
      <c r="A209" s="33"/>
      <c r="B209" s="34"/>
      <c r="C209" s="209" t="s">
        <v>320</v>
      </c>
      <c r="D209" s="209" t="s">
        <v>177</v>
      </c>
      <c r="E209" s="210" t="s">
        <v>321</v>
      </c>
      <c r="F209" s="211" t="s">
        <v>322</v>
      </c>
      <c r="G209" s="212" t="s">
        <v>180</v>
      </c>
      <c r="H209" s="213">
        <v>3630</v>
      </c>
      <c r="I209" s="214"/>
      <c r="J209" s="215">
        <f>ROUND(I209*H209,2)</f>
        <v>0</v>
      </c>
      <c r="K209" s="216"/>
      <c r="L209" s="38"/>
      <c r="M209" s="217" t="s">
        <v>1</v>
      </c>
      <c r="N209" s="218" t="s">
        <v>38</v>
      </c>
      <c r="O209" s="70"/>
      <c r="P209" s="219">
        <f>O209*H209</f>
        <v>0</v>
      </c>
      <c r="Q209" s="219">
        <v>5.1000000000000004E-4</v>
      </c>
      <c r="R209" s="219">
        <f>Q209*H209</f>
        <v>1.8513000000000002</v>
      </c>
      <c r="S209" s="219">
        <v>0</v>
      </c>
      <c r="T209" s="220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21" t="s">
        <v>181</v>
      </c>
      <c r="AT209" s="221" t="s">
        <v>177</v>
      </c>
      <c r="AU209" s="221" t="s">
        <v>82</v>
      </c>
      <c r="AY209" s="16" t="s">
        <v>175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6" t="s">
        <v>80</v>
      </c>
      <c r="BK209" s="222">
        <f>ROUND(I209*H209,2)</f>
        <v>0</v>
      </c>
      <c r="BL209" s="16" t="s">
        <v>181</v>
      </c>
      <c r="BM209" s="221" t="s">
        <v>323</v>
      </c>
    </row>
    <row r="210" spans="1:65" s="13" customFormat="1" ht="11.25">
      <c r="B210" s="223"/>
      <c r="C210" s="224"/>
      <c r="D210" s="225" t="s">
        <v>183</v>
      </c>
      <c r="E210" s="226" t="s">
        <v>1</v>
      </c>
      <c r="F210" s="227" t="s">
        <v>324</v>
      </c>
      <c r="G210" s="224"/>
      <c r="H210" s="228">
        <v>3630</v>
      </c>
      <c r="I210" s="229"/>
      <c r="J210" s="224"/>
      <c r="K210" s="224"/>
      <c r="L210" s="230"/>
      <c r="M210" s="231"/>
      <c r="N210" s="232"/>
      <c r="O210" s="232"/>
      <c r="P210" s="232"/>
      <c r="Q210" s="232"/>
      <c r="R210" s="232"/>
      <c r="S210" s="232"/>
      <c r="T210" s="233"/>
      <c r="AT210" s="234" t="s">
        <v>183</v>
      </c>
      <c r="AU210" s="234" t="s">
        <v>82</v>
      </c>
      <c r="AV210" s="13" t="s">
        <v>82</v>
      </c>
      <c r="AW210" s="13" t="s">
        <v>30</v>
      </c>
      <c r="AX210" s="13" t="s">
        <v>80</v>
      </c>
      <c r="AY210" s="234" t="s">
        <v>175</v>
      </c>
    </row>
    <row r="211" spans="1:65" s="12" customFormat="1" ht="22.9" customHeight="1">
      <c r="B211" s="193"/>
      <c r="C211" s="194"/>
      <c r="D211" s="195" t="s">
        <v>72</v>
      </c>
      <c r="E211" s="207" t="s">
        <v>325</v>
      </c>
      <c r="F211" s="207" t="s">
        <v>326</v>
      </c>
      <c r="G211" s="194"/>
      <c r="H211" s="194"/>
      <c r="I211" s="197"/>
      <c r="J211" s="208">
        <f>BK211</f>
        <v>0</v>
      </c>
      <c r="K211" s="194"/>
      <c r="L211" s="199"/>
      <c r="M211" s="200"/>
      <c r="N211" s="201"/>
      <c r="O211" s="201"/>
      <c r="P211" s="202">
        <f>SUM(P212:P232)</f>
        <v>0</v>
      </c>
      <c r="Q211" s="201"/>
      <c r="R211" s="202">
        <f>SUM(R212:R232)</f>
        <v>499.93781000000007</v>
      </c>
      <c r="S211" s="201"/>
      <c r="T211" s="203">
        <f>SUM(T212:T232)</f>
        <v>0</v>
      </c>
      <c r="AR211" s="204" t="s">
        <v>80</v>
      </c>
      <c r="AT211" s="205" t="s">
        <v>72</v>
      </c>
      <c r="AU211" s="205" t="s">
        <v>80</v>
      </c>
      <c r="AY211" s="204" t="s">
        <v>175</v>
      </c>
      <c r="BK211" s="206">
        <f>SUM(BK212:BK232)</f>
        <v>0</v>
      </c>
    </row>
    <row r="212" spans="1:65" s="2" customFormat="1" ht="16.5" customHeight="1">
      <c r="A212" s="33"/>
      <c r="B212" s="34"/>
      <c r="C212" s="209" t="s">
        <v>327</v>
      </c>
      <c r="D212" s="209" t="s">
        <v>177</v>
      </c>
      <c r="E212" s="210" t="s">
        <v>328</v>
      </c>
      <c r="F212" s="211" t="s">
        <v>329</v>
      </c>
      <c r="G212" s="212" t="s">
        <v>180</v>
      </c>
      <c r="H212" s="213">
        <v>1394.444</v>
      </c>
      <c r="I212" s="214"/>
      <c r="J212" s="215">
        <f>ROUND(I212*H212,2)</f>
        <v>0</v>
      </c>
      <c r="K212" s="216"/>
      <c r="L212" s="38"/>
      <c r="M212" s="217" t="s">
        <v>1</v>
      </c>
      <c r="N212" s="218" t="s">
        <v>38</v>
      </c>
      <c r="O212" s="70"/>
      <c r="P212" s="219">
        <f>O212*H212</f>
        <v>0</v>
      </c>
      <c r="Q212" s="219">
        <v>0</v>
      </c>
      <c r="R212" s="219">
        <f>Q212*H212</f>
        <v>0</v>
      </c>
      <c r="S212" s="219">
        <v>0</v>
      </c>
      <c r="T212" s="220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21" t="s">
        <v>181</v>
      </c>
      <c r="AT212" s="221" t="s">
        <v>177</v>
      </c>
      <c r="AU212" s="221" t="s">
        <v>82</v>
      </c>
      <c r="AY212" s="16" t="s">
        <v>175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6" t="s">
        <v>80</v>
      </c>
      <c r="BK212" s="222">
        <f>ROUND(I212*H212,2)</f>
        <v>0</v>
      </c>
      <c r="BL212" s="16" t="s">
        <v>181</v>
      </c>
      <c r="BM212" s="221" t="s">
        <v>330</v>
      </c>
    </row>
    <row r="213" spans="1:65" s="13" customFormat="1" ht="11.25">
      <c r="B213" s="223"/>
      <c r="C213" s="224"/>
      <c r="D213" s="225" t="s">
        <v>183</v>
      </c>
      <c r="E213" s="226" t="s">
        <v>1</v>
      </c>
      <c r="F213" s="227" t="s">
        <v>331</v>
      </c>
      <c r="G213" s="224"/>
      <c r="H213" s="228">
        <v>1394.444</v>
      </c>
      <c r="I213" s="229"/>
      <c r="J213" s="224"/>
      <c r="K213" s="224"/>
      <c r="L213" s="230"/>
      <c r="M213" s="231"/>
      <c r="N213" s="232"/>
      <c r="O213" s="232"/>
      <c r="P213" s="232"/>
      <c r="Q213" s="232"/>
      <c r="R213" s="232"/>
      <c r="S213" s="232"/>
      <c r="T213" s="233"/>
      <c r="AT213" s="234" t="s">
        <v>183</v>
      </c>
      <c r="AU213" s="234" t="s">
        <v>82</v>
      </c>
      <c r="AV213" s="13" t="s">
        <v>82</v>
      </c>
      <c r="AW213" s="13" t="s">
        <v>30</v>
      </c>
      <c r="AX213" s="13" t="s">
        <v>80</v>
      </c>
      <c r="AY213" s="234" t="s">
        <v>175</v>
      </c>
    </row>
    <row r="214" spans="1:65" s="2" customFormat="1" ht="21.75" customHeight="1">
      <c r="A214" s="33"/>
      <c r="B214" s="34"/>
      <c r="C214" s="209" t="s">
        <v>332</v>
      </c>
      <c r="D214" s="209" t="s">
        <v>177</v>
      </c>
      <c r="E214" s="210" t="s">
        <v>333</v>
      </c>
      <c r="F214" s="211" t="s">
        <v>334</v>
      </c>
      <c r="G214" s="212" t="s">
        <v>180</v>
      </c>
      <c r="H214" s="213">
        <v>1255</v>
      </c>
      <c r="I214" s="214"/>
      <c r="J214" s="215">
        <f>ROUND(I214*H214,2)</f>
        <v>0</v>
      </c>
      <c r="K214" s="216"/>
      <c r="L214" s="38"/>
      <c r="M214" s="217" t="s">
        <v>1</v>
      </c>
      <c r="N214" s="218" t="s">
        <v>38</v>
      </c>
      <c r="O214" s="70"/>
      <c r="P214" s="219">
        <f>O214*H214</f>
        <v>0</v>
      </c>
      <c r="Q214" s="219">
        <v>0</v>
      </c>
      <c r="R214" s="219">
        <f>Q214*H214</f>
        <v>0</v>
      </c>
      <c r="S214" s="219">
        <v>0</v>
      </c>
      <c r="T214" s="220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21" t="s">
        <v>181</v>
      </c>
      <c r="AT214" s="221" t="s">
        <v>177</v>
      </c>
      <c r="AU214" s="221" t="s">
        <v>82</v>
      </c>
      <c r="AY214" s="16" t="s">
        <v>175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6" t="s">
        <v>80</v>
      </c>
      <c r="BK214" s="222">
        <f>ROUND(I214*H214,2)</f>
        <v>0</v>
      </c>
      <c r="BL214" s="16" t="s">
        <v>181</v>
      </c>
      <c r="BM214" s="221" t="s">
        <v>335</v>
      </c>
    </row>
    <row r="215" spans="1:65" s="2" customFormat="1" ht="21.75" customHeight="1">
      <c r="A215" s="33"/>
      <c r="B215" s="34"/>
      <c r="C215" s="209" t="s">
        <v>336</v>
      </c>
      <c r="D215" s="209" t="s">
        <v>177</v>
      </c>
      <c r="E215" s="210" t="s">
        <v>337</v>
      </c>
      <c r="F215" s="211" t="s">
        <v>338</v>
      </c>
      <c r="G215" s="212" t="s">
        <v>180</v>
      </c>
      <c r="H215" s="213">
        <v>1255</v>
      </c>
      <c r="I215" s="214"/>
      <c r="J215" s="215">
        <f>ROUND(I215*H215,2)</f>
        <v>0</v>
      </c>
      <c r="K215" s="216"/>
      <c r="L215" s="38"/>
      <c r="M215" s="217" t="s">
        <v>1</v>
      </c>
      <c r="N215" s="218" t="s">
        <v>38</v>
      </c>
      <c r="O215" s="70"/>
      <c r="P215" s="219">
        <f>O215*H215</f>
        <v>0</v>
      </c>
      <c r="Q215" s="219">
        <v>9.8000000000000004E-2</v>
      </c>
      <c r="R215" s="219">
        <f>Q215*H215</f>
        <v>122.99000000000001</v>
      </c>
      <c r="S215" s="219">
        <v>0</v>
      </c>
      <c r="T215" s="220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21" t="s">
        <v>181</v>
      </c>
      <c r="AT215" s="221" t="s">
        <v>177</v>
      </c>
      <c r="AU215" s="221" t="s">
        <v>82</v>
      </c>
      <c r="AY215" s="16" t="s">
        <v>175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6" t="s">
        <v>80</v>
      </c>
      <c r="BK215" s="222">
        <f>ROUND(I215*H215,2)</f>
        <v>0</v>
      </c>
      <c r="BL215" s="16" t="s">
        <v>181</v>
      </c>
      <c r="BM215" s="221" t="s">
        <v>339</v>
      </c>
    </row>
    <row r="216" spans="1:65" s="13" customFormat="1" ht="11.25">
      <c r="B216" s="223"/>
      <c r="C216" s="224"/>
      <c r="D216" s="225" t="s">
        <v>183</v>
      </c>
      <c r="E216" s="226" t="s">
        <v>1</v>
      </c>
      <c r="F216" s="227" t="s">
        <v>340</v>
      </c>
      <c r="G216" s="224"/>
      <c r="H216" s="228">
        <v>1255</v>
      </c>
      <c r="I216" s="229"/>
      <c r="J216" s="224"/>
      <c r="K216" s="224"/>
      <c r="L216" s="230"/>
      <c r="M216" s="231"/>
      <c r="N216" s="232"/>
      <c r="O216" s="232"/>
      <c r="P216" s="232"/>
      <c r="Q216" s="232"/>
      <c r="R216" s="232"/>
      <c r="S216" s="232"/>
      <c r="T216" s="233"/>
      <c r="AT216" s="234" t="s">
        <v>183</v>
      </c>
      <c r="AU216" s="234" t="s">
        <v>82</v>
      </c>
      <c r="AV216" s="13" t="s">
        <v>82</v>
      </c>
      <c r="AW216" s="13" t="s">
        <v>30</v>
      </c>
      <c r="AX216" s="13" t="s">
        <v>80</v>
      </c>
      <c r="AY216" s="234" t="s">
        <v>175</v>
      </c>
    </row>
    <row r="217" spans="1:65" s="2" customFormat="1" ht="21.75" customHeight="1">
      <c r="A217" s="33"/>
      <c r="B217" s="34"/>
      <c r="C217" s="246" t="s">
        <v>341</v>
      </c>
      <c r="D217" s="246" t="s">
        <v>285</v>
      </c>
      <c r="E217" s="247" t="s">
        <v>342</v>
      </c>
      <c r="F217" s="248" t="s">
        <v>343</v>
      </c>
      <c r="G217" s="249" t="s">
        <v>180</v>
      </c>
      <c r="H217" s="250">
        <v>41.5</v>
      </c>
      <c r="I217" s="251"/>
      <c r="J217" s="252">
        <f>ROUND(I217*H217,2)</f>
        <v>0</v>
      </c>
      <c r="K217" s="253"/>
      <c r="L217" s="254"/>
      <c r="M217" s="255" t="s">
        <v>1</v>
      </c>
      <c r="N217" s="256" t="s">
        <v>38</v>
      </c>
      <c r="O217" s="70"/>
      <c r="P217" s="219">
        <f>O217*H217</f>
        <v>0</v>
      </c>
      <c r="Q217" s="219">
        <v>0.17599999999999999</v>
      </c>
      <c r="R217" s="219">
        <f>Q217*H217</f>
        <v>7.3039999999999994</v>
      </c>
      <c r="S217" s="219">
        <v>0</v>
      </c>
      <c r="T217" s="220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21" t="s">
        <v>209</v>
      </c>
      <c r="AT217" s="221" t="s">
        <v>285</v>
      </c>
      <c r="AU217" s="221" t="s">
        <v>82</v>
      </c>
      <c r="AY217" s="16" t="s">
        <v>175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6" t="s">
        <v>80</v>
      </c>
      <c r="BK217" s="222">
        <f>ROUND(I217*H217,2)</f>
        <v>0</v>
      </c>
      <c r="BL217" s="16" t="s">
        <v>181</v>
      </c>
      <c r="BM217" s="221" t="s">
        <v>344</v>
      </c>
    </row>
    <row r="218" spans="1:65" s="13" customFormat="1" ht="11.25">
      <c r="B218" s="223"/>
      <c r="C218" s="224"/>
      <c r="D218" s="225" t="s">
        <v>183</v>
      </c>
      <c r="E218" s="226" t="s">
        <v>1</v>
      </c>
      <c r="F218" s="227" t="s">
        <v>345</v>
      </c>
      <c r="G218" s="224"/>
      <c r="H218" s="228">
        <v>41.5</v>
      </c>
      <c r="I218" s="229"/>
      <c r="J218" s="224"/>
      <c r="K218" s="224"/>
      <c r="L218" s="230"/>
      <c r="M218" s="231"/>
      <c r="N218" s="232"/>
      <c r="O218" s="232"/>
      <c r="P218" s="232"/>
      <c r="Q218" s="232"/>
      <c r="R218" s="232"/>
      <c r="S218" s="232"/>
      <c r="T218" s="233"/>
      <c r="AT218" s="234" t="s">
        <v>183</v>
      </c>
      <c r="AU218" s="234" t="s">
        <v>82</v>
      </c>
      <c r="AV218" s="13" t="s">
        <v>82</v>
      </c>
      <c r="AW218" s="13" t="s">
        <v>30</v>
      </c>
      <c r="AX218" s="13" t="s">
        <v>80</v>
      </c>
      <c r="AY218" s="234" t="s">
        <v>175</v>
      </c>
    </row>
    <row r="219" spans="1:65" s="2" customFormat="1" ht="21.75" customHeight="1">
      <c r="A219" s="33"/>
      <c r="B219" s="34"/>
      <c r="C219" s="246" t="s">
        <v>346</v>
      </c>
      <c r="D219" s="246" t="s">
        <v>285</v>
      </c>
      <c r="E219" s="247" t="s">
        <v>347</v>
      </c>
      <c r="F219" s="248" t="s">
        <v>348</v>
      </c>
      <c r="G219" s="249" t="s">
        <v>180</v>
      </c>
      <c r="H219" s="250">
        <v>1250.42</v>
      </c>
      <c r="I219" s="251"/>
      <c r="J219" s="252">
        <f>ROUND(I219*H219,2)</f>
        <v>0</v>
      </c>
      <c r="K219" s="253"/>
      <c r="L219" s="254"/>
      <c r="M219" s="255" t="s">
        <v>1</v>
      </c>
      <c r="N219" s="256" t="s">
        <v>38</v>
      </c>
      <c r="O219" s="70"/>
      <c r="P219" s="219">
        <f>O219*H219</f>
        <v>0</v>
      </c>
      <c r="Q219" s="219">
        <v>0.17599999999999999</v>
      </c>
      <c r="R219" s="219">
        <f>Q219*H219</f>
        <v>220.07391999999999</v>
      </c>
      <c r="S219" s="219">
        <v>0</v>
      </c>
      <c r="T219" s="220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21" t="s">
        <v>209</v>
      </c>
      <c r="AT219" s="221" t="s">
        <v>285</v>
      </c>
      <c r="AU219" s="221" t="s">
        <v>82</v>
      </c>
      <c r="AY219" s="16" t="s">
        <v>175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6" t="s">
        <v>80</v>
      </c>
      <c r="BK219" s="222">
        <f>ROUND(I219*H219,2)</f>
        <v>0</v>
      </c>
      <c r="BL219" s="16" t="s">
        <v>181</v>
      </c>
      <c r="BM219" s="221" t="s">
        <v>349</v>
      </c>
    </row>
    <row r="220" spans="1:65" s="2" customFormat="1" ht="29.25">
      <c r="A220" s="33"/>
      <c r="B220" s="34"/>
      <c r="C220" s="35"/>
      <c r="D220" s="225" t="s">
        <v>350</v>
      </c>
      <c r="E220" s="35"/>
      <c r="F220" s="257" t="s">
        <v>351</v>
      </c>
      <c r="G220" s="35"/>
      <c r="H220" s="35"/>
      <c r="I220" s="122"/>
      <c r="J220" s="35"/>
      <c r="K220" s="35"/>
      <c r="L220" s="38"/>
      <c r="M220" s="258"/>
      <c r="N220" s="259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350</v>
      </c>
      <c r="AU220" s="16" t="s">
        <v>82</v>
      </c>
    </row>
    <row r="221" spans="1:65" s="13" customFormat="1" ht="11.25">
      <c r="B221" s="223"/>
      <c r="C221" s="224"/>
      <c r="D221" s="225" t="s">
        <v>183</v>
      </c>
      <c r="E221" s="226" t="s">
        <v>1</v>
      </c>
      <c r="F221" s="227" t="s">
        <v>352</v>
      </c>
      <c r="G221" s="224"/>
      <c r="H221" s="228">
        <v>1250.42</v>
      </c>
      <c r="I221" s="229"/>
      <c r="J221" s="224"/>
      <c r="K221" s="224"/>
      <c r="L221" s="230"/>
      <c r="M221" s="231"/>
      <c r="N221" s="232"/>
      <c r="O221" s="232"/>
      <c r="P221" s="232"/>
      <c r="Q221" s="232"/>
      <c r="R221" s="232"/>
      <c r="S221" s="232"/>
      <c r="T221" s="233"/>
      <c r="AT221" s="234" t="s">
        <v>183</v>
      </c>
      <c r="AU221" s="234" t="s">
        <v>82</v>
      </c>
      <c r="AV221" s="13" t="s">
        <v>82</v>
      </c>
      <c r="AW221" s="13" t="s">
        <v>30</v>
      </c>
      <c r="AX221" s="13" t="s">
        <v>80</v>
      </c>
      <c r="AY221" s="234" t="s">
        <v>175</v>
      </c>
    </row>
    <row r="222" spans="1:65" s="2" customFormat="1" ht="16.5" customHeight="1">
      <c r="A222" s="33"/>
      <c r="B222" s="34"/>
      <c r="C222" s="246" t="s">
        <v>353</v>
      </c>
      <c r="D222" s="246" t="s">
        <v>285</v>
      </c>
      <c r="E222" s="247" t="s">
        <v>354</v>
      </c>
      <c r="F222" s="248" t="s">
        <v>355</v>
      </c>
      <c r="G222" s="249" t="s">
        <v>272</v>
      </c>
      <c r="H222" s="250">
        <v>57.228000000000002</v>
      </c>
      <c r="I222" s="251"/>
      <c r="J222" s="252">
        <f>ROUND(I222*H222,2)</f>
        <v>0</v>
      </c>
      <c r="K222" s="253"/>
      <c r="L222" s="254"/>
      <c r="M222" s="255" t="s">
        <v>1</v>
      </c>
      <c r="N222" s="256" t="s">
        <v>38</v>
      </c>
      <c r="O222" s="70"/>
      <c r="P222" s="219">
        <f>O222*H222</f>
        <v>0</v>
      </c>
      <c r="Q222" s="219">
        <v>1</v>
      </c>
      <c r="R222" s="219">
        <f>Q222*H222</f>
        <v>57.228000000000002</v>
      </c>
      <c r="S222" s="219">
        <v>0</v>
      </c>
      <c r="T222" s="220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21" t="s">
        <v>209</v>
      </c>
      <c r="AT222" s="221" t="s">
        <v>285</v>
      </c>
      <c r="AU222" s="221" t="s">
        <v>82</v>
      </c>
      <c r="AY222" s="16" t="s">
        <v>175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6" t="s">
        <v>80</v>
      </c>
      <c r="BK222" s="222">
        <f>ROUND(I222*H222,2)</f>
        <v>0</v>
      </c>
      <c r="BL222" s="16" t="s">
        <v>181</v>
      </c>
      <c r="BM222" s="221" t="s">
        <v>356</v>
      </c>
    </row>
    <row r="223" spans="1:65" s="2" customFormat="1" ht="19.5">
      <c r="A223" s="33"/>
      <c r="B223" s="34"/>
      <c r="C223" s="35"/>
      <c r="D223" s="225" t="s">
        <v>350</v>
      </c>
      <c r="E223" s="35"/>
      <c r="F223" s="257" t="s">
        <v>357</v>
      </c>
      <c r="G223" s="35"/>
      <c r="H223" s="35"/>
      <c r="I223" s="122"/>
      <c r="J223" s="35"/>
      <c r="K223" s="35"/>
      <c r="L223" s="38"/>
      <c r="M223" s="258"/>
      <c r="N223" s="259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350</v>
      </c>
      <c r="AU223" s="16" t="s">
        <v>82</v>
      </c>
    </row>
    <row r="224" spans="1:65" s="13" customFormat="1" ht="11.25">
      <c r="B224" s="223"/>
      <c r="C224" s="224"/>
      <c r="D224" s="225" t="s">
        <v>183</v>
      </c>
      <c r="E224" s="226" t="s">
        <v>1</v>
      </c>
      <c r="F224" s="227" t="s">
        <v>358</v>
      </c>
      <c r="G224" s="224"/>
      <c r="H224" s="228">
        <v>57.228000000000002</v>
      </c>
      <c r="I224" s="229"/>
      <c r="J224" s="224"/>
      <c r="K224" s="224"/>
      <c r="L224" s="230"/>
      <c r="M224" s="231"/>
      <c r="N224" s="232"/>
      <c r="O224" s="232"/>
      <c r="P224" s="232"/>
      <c r="Q224" s="232"/>
      <c r="R224" s="232"/>
      <c r="S224" s="232"/>
      <c r="T224" s="233"/>
      <c r="AT224" s="234" t="s">
        <v>183</v>
      </c>
      <c r="AU224" s="234" t="s">
        <v>82</v>
      </c>
      <c r="AV224" s="13" t="s">
        <v>82</v>
      </c>
      <c r="AW224" s="13" t="s">
        <v>30</v>
      </c>
      <c r="AX224" s="13" t="s">
        <v>80</v>
      </c>
      <c r="AY224" s="234" t="s">
        <v>175</v>
      </c>
    </row>
    <row r="225" spans="1:65" s="2" customFormat="1" ht="21.75" customHeight="1">
      <c r="A225" s="33"/>
      <c r="B225" s="34"/>
      <c r="C225" s="209" t="s">
        <v>359</v>
      </c>
      <c r="D225" s="209" t="s">
        <v>177</v>
      </c>
      <c r="E225" s="210" t="s">
        <v>360</v>
      </c>
      <c r="F225" s="211" t="s">
        <v>361</v>
      </c>
      <c r="G225" s="212" t="s">
        <v>180</v>
      </c>
      <c r="H225" s="213">
        <v>225</v>
      </c>
      <c r="I225" s="214"/>
      <c r="J225" s="215">
        <f>ROUND(I225*H225,2)</f>
        <v>0</v>
      </c>
      <c r="K225" s="216"/>
      <c r="L225" s="38"/>
      <c r="M225" s="217" t="s">
        <v>1</v>
      </c>
      <c r="N225" s="218" t="s">
        <v>38</v>
      </c>
      <c r="O225" s="70"/>
      <c r="P225" s="219">
        <f>O225*H225</f>
        <v>0</v>
      </c>
      <c r="Q225" s="219">
        <v>0.40799999999999997</v>
      </c>
      <c r="R225" s="219">
        <f>Q225*H225</f>
        <v>91.8</v>
      </c>
      <c r="S225" s="219">
        <v>0</v>
      </c>
      <c r="T225" s="220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21" t="s">
        <v>181</v>
      </c>
      <c r="AT225" s="221" t="s">
        <v>177</v>
      </c>
      <c r="AU225" s="221" t="s">
        <v>82</v>
      </c>
      <c r="AY225" s="16" t="s">
        <v>175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6" t="s">
        <v>80</v>
      </c>
      <c r="BK225" s="222">
        <f>ROUND(I225*H225,2)</f>
        <v>0</v>
      </c>
      <c r="BL225" s="16" t="s">
        <v>181</v>
      </c>
      <c r="BM225" s="221" t="s">
        <v>362</v>
      </c>
    </row>
    <row r="226" spans="1:65" s="13" customFormat="1" ht="11.25">
      <c r="B226" s="223"/>
      <c r="C226" s="224"/>
      <c r="D226" s="225" t="s">
        <v>183</v>
      </c>
      <c r="E226" s="226" t="s">
        <v>1</v>
      </c>
      <c r="F226" s="227" t="s">
        <v>363</v>
      </c>
      <c r="G226" s="224"/>
      <c r="H226" s="228">
        <v>225</v>
      </c>
      <c r="I226" s="229"/>
      <c r="J226" s="224"/>
      <c r="K226" s="224"/>
      <c r="L226" s="230"/>
      <c r="M226" s="231"/>
      <c r="N226" s="232"/>
      <c r="O226" s="232"/>
      <c r="P226" s="232"/>
      <c r="Q226" s="232"/>
      <c r="R226" s="232"/>
      <c r="S226" s="232"/>
      <c r="T226" s="233"/>
      <c r="AT226" s="234" t="s">
        <v>183</v>
      </c>
      <c r="AU226" s="234" t="s">
        <v>82</v>
      </c>
      <c r="AV226" s="13" t="s">
        <v>82</v>
      </c>
      <c r="AW226" s="13" t="s">
        <v>30</v>
      </c>
      <c r="AX226" s="13" t="s">
        <v>80</v>
      </c>
      <c r="AY226" s="234" t="s">
        <v>175</v>
      </c>
    </row>
    <row r="227" spans="1:65" s="2" customFormat="1" ht="21.75" customHeight="1">
      <c r="A227" s="33"/>
      <c r="B227" s="34"/>
      <c r="C227" s="209" t="s">
        <v>364</v>
      </c>
      <c r="D227" s="209" t="s">
        <v>177</v>
      </c>
      <c r="E227" s="210" t="s">
        <v>365</v>
      </c>
      <c r="F227" s="211" t="s">
        <v>366</v>
      </c>
      <c r="G227" s="212" t="s">
        <v>180</v>
      </c>
      <c r="H227" s="213">
        <v>236.25</v>
      </c>
      <c r="I227" s="214"/>
      <c r="J227" s="215">
        <f>ROUND(I227*H227,2)</f>
        <v>0</v>
      </c>
      <c r="K227" s="216"/>
      <c r="L227" s="38"/>
      <c r="M227" s="217" t="s">
        <v>1</v>
      </c>
      <c r="N227" s="218" t="s">
        <v>38</v>
      </c>
      <c r="O227" s="70"/>
      <c r="P227" s="219">
        <f>O227*H227</f>
        <v>0</v>
      </c>
      <c r="Q227" s="219">
        <v>3.6000000000000002E-4</v>
      </c>
      <c r="R227" s="219">
        <f>Q227*H227</f>
        <v>8.5050000000000001E-2</v>
      </c>
      <c r="S227" s="219">
        <v>0</v>
      </c>
      <c r="T227" s="220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21" t="s">
        <v>181</v>
      </c>
      <c r="AT227" s="221" t="s">
        <v>177</v>
      </c>
      <c r="AU227" s="221" t="s">
        <v>82</v>
      </c>
      <c r="AY227" s="16" t="s">
        <v>175</v>
      </c>
      <c r="BE227" s="222">
        <f>IF(N227="základní",J227,0)</f>
        <v>0</v>
      </c>
      <c r="BF227" s="222">
        <f>IF(N227="snížená",J227,0)</f>
        <v>0</v>
      </c>
      <c r="BG227" s="222">
        <f>IF(N227="zákl. přenesená",J227,0)</f>
        <v>0</v>
      </c>
      <c r="BH227" s="222">
        <f>IF(N227="sníž. přenesená",J227,0)</f>
        <v>0</v>
      </c>
      <c r="BI227" s="222">
        <f>IF(N227="nulová",J227,0)</f>
        <v>0</v>
      </c>
      <c r="BJ227" s="16" t="s">
        <v>80</v>
      </c>
      <c r="BK227" s="222">
        <f>ROUND(I227*H227,2)</f>
        <v>0</v>
      </c>
      <c r="BL227" s="16" t="s">
        <v>181</v>
      </c>
      <c r="BM227" s="221" t="s">
        <v>367</v>
      </c>
    </row>
    <row r="228" spans="1:65" s="13" customFormat="1" ht="11.25">
      <c r="B228" s="223"/>
      <c r="C228" s="224"/>
      <c r="D228" s="225" t="s">
        <v>183</v>
      </c>
      <c r="E228" s="226" t="s">
        <v>1</v>
      </c>
      <c r="F228" s="227" t="s">
        <v>368</v>
      </c>
      <c r="G228" s="224"/>
      <c r="H228" s="228">
        <v>236.25</v>
      </c>
      <c r="I228" s="229"/>
      <c r="J228" s="224"/>
      <c r="K228" s="224"/>
      <c r="L228" s="230"/>
      <c r="M228" s="231"/>
      <c r="N228" s="232"/>
      <c r="O228" s="232"/>
      <c r="P228" s="232"/>
      <c r="Q228" s="232"/>
      <c r="R228" s="232"/>
      <c r="S228" s="232"/>
      <c r="T228" s="233"/>
      <c r="AT228" s="234" t="s">
        <v>183</v>
      </c>
      <c r="AU228" s="234" t="s">
        <v>82</v>
      </c>
      <c r="AV228" s="13" t="s">
        <v>82</v>
      </c>
      <c r="AW228" s="13" t="s">
        <v>30</v>
      </c>
      <c r="AX228" s="13" t="s">
        <v>80</v>
      </c>
      <c r="AY228" s="234" t="s">
        <v>175</v>
      </c>
    </row>
    <row r="229" spans="1:65" s="2" customFormat="1" ht="21.75" customHeight="1">
      <c r="A229" s="33"/>
      <c r="B229" s="34"/>
      <c r="C229" s="209" t="s">
        <v>369</v>
      </c>
      <c r="D229" s="209" t="s">
        <v>177</v>
      </c>
      <c r="E229" s="210" t="s">
        <v>370</v>
      </c>
      <c r="F229" s="211" t="s">
        <v>371</v>
      </c>
      <c r="G229" s="212" t="s">
        <v>180</v>
      </c>
      <c r="H229" s="213">
        <v>972</v>
      </c>
      <c r="I229" s="214"/>
      <c r="J229" s="215">
        <f>ROUND(I229*H229,2)</f>
        <v>0</v>
      </c>
      <c r="K229" s="216"/>
      <c r="L229" s="38"/>
      <c r="M229" s="217" t="s">
        <v>1</v>
      </c>
      <c r="N229" s="218" t="s">
        <v>38</v>
      </c>
      <c r="O229" s="70"/>
      <c r="P229" s="219">
        <f>O229*H229</f>
        <v>0</v>
      </c>
      <c r="Q229" s="219">
        <v>4.6999999999999999E-4</v>
      </c>
      <c r="R229" s="219">
        <f>Q229*H229</f>
        <v>0.45683999999999997</v>
      </c>
      <c r="S229" s="219">
        <v>0</v>
      </c>
      <c r="T229" s="220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21" t="s">
        <v>181</v>
      </c>
      <c r="AT229" s="221" t="s">
        <v>177</v>
      </c>
      <c r="AU229" s="221" t="s">
        <v>82</v>
      </c>
      <c r="AY229" s="16" t="s">
        <v>175</v>
      </c>
      <c r="BE229" s="222">
        <f>IF(N229="základní",J229,0)</f>
        <v>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16" t="s">
        <v>80</v>
      </c>
      <c r="BK229" s="222">
        <f>ROUND(I229*H229,2)</f>
        <v>0</v>
      </c>
      <c r="BL229" s="16" t="s">
        <v>181</v>
      </c>
      <c r="BM229" s="221" t="s">
        <v>372</v>
      </c>
    </row>
    <row r="230" spans="1:65" s="13" customFormat="1" ht="11.25">
      <c r="B230" s="223"/>
      <c r="C230" s="224"/>
      <c r="D230" s="225" t="s">
        <v>183</v>
      </c>
      <c r="E230" s="226" t="s">
        <v>1</v>
      </c>
      <c r="F230" s="227" t="s">
        <v>373</v>
      </c>
      <c r="G230" s="224"/>
      <c r="H230" s="228">
        <v>972</v>
      </c>
      <c r="I230" s="229"/>
      <c r="J230" s="224"/>
      <c r="K230" s="224"/>
      <c r="L230" s="230"/>
      <c r="M230" s="231"/>
      <c r="N230" s="232"/>
      <c r="O230" s="232"/>
      <c r="P230" s="232"/>
      <c r="Q230" s="232"/>
      <c r="R230" s="232"/>
      <c r="S230" s="232"/>
      <c r="T230" s="233"/>
      <c r="AT230" s="234" t="s">
        <v>183</v>
      </c>
      <c r="AU230" s="234" t="s">
        <v>82</v>
      </c>
      <c r="AV230" s="13" t="s">
        <v>82</v>
      </c>
      <c r="AW230" s="13" t="s">
        <v>30</v>
      </c>
      <c r="AX230" s="13" t="s">
        <v>80</v>
      </c>
      <c r="AY230" s="234" t="s">
        <v>175</v>
      </c>
    </row>
    <row r="231" spans="1:65" s="2" customFormat="1" ht="16.5" customHeight="1">
      <c r="A231" s="33"/>
      <c r="B231" s="34"/>
      <c r="C231" s="209" t="s">
        <v>374</v>
      </c>
      <c r="D231" s="209" t="s">
        <v>177</v>
      </c>
      <c r="E231" s="210" t="s">
        <v>375</v>
      </c>
      <c r="F231" s="211" t="s">
        <v>376</v>
      </c>
      <c r="G231" s="212" t="s">
        <v>180</v>
      </c>
      <c r="H231" s="213">
        <v>195</v>
      </c>
      <c r="I231" s="214"/>
      <c r="J231" s="215">
        <f>ROUND(I231*H231,2)</f>
        <v>0</v>
      </c>
      <c r="K231" s="216"/>
      <c r="L231" s="38"/>
      <c r="M231" s="217" t="s">
        <v>1</v>
      </c>
      <c r="N231" s="218" t="s">
        <v>38</v>
      </c>
      <c r="O231" s="70"/>
      <c r="P231" s="219">
        <f>O231*H231</f>
        <v>0</v>
      </c>
      <c r="Q231" s="219">
        <v>0</v>
      </c>
      <c r="R231" s="219">
        <f>Q231*H231</f>
        <v>0</v>
      </c>
      <c r="S231" s="219">
        <v>0</v>
      </c>
      <c r="T231" s="220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21" t="s">
        <v>181</v>
      </c>
      <c r="AT231" s="221" t="s">
        <v>177</v>
      </c>
      <c r="AU231" s="221" t="s">
        <v>82</v>
      </c>
      <c r="AY231" s="16" t="s">
        <v>175</v>
      </c>
      <c r="BE231" s="222">
        <f>IF(N231="základní",J231,0)</f>
        <v>0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16" t="s">
        <v>80</v>
      </c>
      <c r="BK231" s="222">
        <f>ROUND(I231*H231,2)</f>
        <v>0</v>
      </c>
      <c r="BL231" s="16" t="s">
        <v>181</v>
      </c>
      <c r="BM231" s="221" t="s">
        <v>377</v>
      </c>
    </row>
    <row r="232" spans="1:65" s="13" customFormat="1" ht="11.25">
      <c r="B232" s="223"/>
      <c r="C232" s="224"/>
      <c r="D232" s="225" t="s">
        <v>183</v>
      </c>
      <c r="E232" s="226" t="s">
        <v>1</v>
      </c>
      <c r="F232" s="227" t="s">
        <v>259</v>
      </c>
      <c r="G232" s="224"/>
      <c r="H232" s="228">
        <v>195</v>
      </c>
      <c r="I232" s="229"/>
      <c r="J232" s="224"/>
      <c r="K232" s="224"/>
      <c r="L232" s="230"/>
      <c r="M232" s="231"/>
      <c r="N232" s="232"/>
      <c r="O232" s="232"/>
      <c r="P232" s="232"/>
      <c r="Q232" s="232"/>
      <c r="R232" s="232"/>
      <c r="S232" s="232"/>
      <c r="T232" s="233"/>
      <c r="AT232" s="234" t="s">
        <v>183</v>
      </c>
      <c r="AU232" s="234" t="s">
        <v>82</v>
      </c>
      <c r="AV232" s="13" t="s">
        <v>82</v>
      </c>
      <c r="AW232" s="13" t="s">
        <v>30</v>
      </c>
      <c r="AX232" s="13" t="s">
        <v>80</v>
      </c>
      <c r="AY232" s="234" t="s">
        <v>175</v>
      </c>
    </row>
    <row r="233" spans="1:65" s="12" customFormat="1" ht="22.9" customHeight="1">
      <c r="B233" s="193"/>
      <c r="C233" s="194"/>
      <c r="D233" s="195" t="s">
        <v>72</v>
      </c>
      <c r="E233" s="207" t="s">
        <v>378</v>
      </c>
      <c r="F233" s="207" t="s">
        <v>379</v>
      </c>
      <c r="G233" s="194"/>
      <c r="H233" s="194"/>
      <c r="I233" s="197"/>
      <c r="J233" s="208">
        <f>BK233</f>
        <v>0</v>
      </c>
      <c r="K233" s="194"/>
      <c r="L233" s="199"/>
      <c r="M233" s="200"/>
      <c r="N233" s="201"/>
      <c r="O233" s="201"/>
      <c r="P233" s="202">
        <f>SUM(P234:P250)</f>
        <v>0</v>
      </c>
      <c r="Q233" s="201"/>
      <c r="R233" s="202">
        <f>SUM(R234:R250)</f>
        <v>272.28403300000002</v>
      </c>
      <c r="S233" s="201"/>
      <c r="T233" s="203">
        <f>SUM(T234:T250)</f>
        <v>0</v>
      </c>
      <c r="AR233" s="204" t="s">
        <v>80</v>
      </c>
      <c r="AT233" s="205" t="s">
        <v>72</v>
      </c>
      <c r="AU233" s="205" t="s">
        <v>80</v>
      </c>
      <c r="AY233" s="204" t="s">
        <v>175</v>
      </c>
      <c r="BK233" s="206">
        <f>SUM(BK234:BK250)</f>
        <v>0</v>
      </c>
    </row>
    <row r="234" spans="1:65" s="2" customFormat="1" ht="16.5" customHeight="1">
      <c r="A234" s="33"/>
      <c r="B234" s="34"/>
      <c r="C234" s="209" t="s">
        <v>380</v>
      </c>
      <c r="D234" s="209" t="s">
        <v>177</v>
      </c>
      <c r="E234" s="210" t="s">
        <v>328</v>
      </c>
      <c r="F234" s="211" t="s">
        <v>329</v>
      </c>
      <c r="G234" s="212" t="s">
        <v>180</v>
      </c>
      <c r="H234" s="213">
        <v>1253.7</v>
      </c>
      <c r="I234" s="214"/>
      <c r="J234" s="215">
        <f>ROUND(I234*H234,2)</f>
        <v>0</v>
      </c>
      <c r="K234" s="216"/>
      <c r="L234" s="38"/>
      <c r="M234" s="217" t="s">
        <v>1</v>
      </c>
      <c r="N234" s="218" t="s">
        <v>38</v>
      </c>
      <c r="O234" s="70"/>
      <c r="P234" s="219">
        <f>O234*H234</f>
        <v>0</v>
      </c>
      <c r="Q234" s="219">
        <v>0</v>
      </c>
      <c r="R234" s="219">
        <f>Q234*H234</f>
        <v>0</v>
      </c>
      <c r="S234" s="219">
        <v>0</v>
      </c>
      <c r="T234" s="220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21" t="s">
        <v>181</v>
      </c>
      <c r="AT234" s="221" t="s">
        <v>177</v>
      </c>
      <c r="AU234" s="221" t="s">
        <v>82</v>
      </c>
      <c r="AY234" s="16" t="s">
        <v>175</v>
      </c>
      <c r="BE234" s="222">
        <f>IF(N234="základní",J234,0)</f>
        <v>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6" t="s">
        <v>80</v>
      </c>
      <c r="BK234" s="222">
        <f>ROUND(I234*H234,2)</f>
        <v>0</v>
      </c>
      <c r="BL234" s="16" t="s">
        <v>181</v>
      </c>
      <c r="BM234" s="221" t="s">
        <v>381</v>
      </c>
    </row>
    <row r="235" spans="1:65" s="13" customFormat="1" ht="11.25">
      <c r="B235" s="223"/>
      <c r="C235" s="224"/>
      <c r="D235" s="225" t="s">
        <v>183</v>
      </c>
      <c r="E235" s="226" t="s">
        <v>1</v>
      </c>
      <c r="F235" s="227" t="s">
        <v>382</v>
      </c>
      <c r="G235" s="224"/>
      <c r="H235" s="228">
        <v>1253.7</v>
      </c>
      <c r="I235" s="229"/>
      <c r="J235" s="224"/>
      <c r="K235" s="224"/>
      <c r="L235" s="230"/>
      <c r="M235" s="231"/>
      <c r="N235" s="232"/>
      <c r="O235" s="232"/>
      <c r="P235" s="232"/>
      <c r="Q235" s="232"/>
      <c r="R235" s="232"/>
      <c r="S235" s="232"/>
      <c r="T235" s="233"/>
      <c r="AT235" s="234" t="s">
        <v>183</v>
      </c>
      <c r="AU235" s="234" t="s">
        <v>82</v>
      </c>
      <c r="AV235" s="13" t="s">
        <v>82</v>
      </c>
      <c r="AW235" s="13" t="s">
        <v>30</v>
      </c>
      <c r="AX235" s="13" t="s">
        <v>80</v>
      </c>
      <c r="AY235" s="234" t="s">
        <v>175</v>
      </c>
    </row>
    <row r="236" spans="1:65" s="2" customFormat="1" ht="21.75" customHeight="1">
      <c r="A236" s="33"/>
      <c r="B236" s="34"/>
      <c r="C236" s="209" t="s">
        <v>383</v>
      </c>
      <c r="D236" s="209" t="s">
        <v>177</v>
      </c>
      <c r="E236" s="210" t="s">
        <v>384</v>
      </c>
      <c r="F236" s="211" t="s">
        <v>385</v>
      </c>
      <c r="G236" s="212" t="s">
        <v>180</v>
      </c>
      <c r="H236" s="213">
        <v>216.7</v>
      </c>
      <c r="I236" s="214"/>
      <c r="J236" s="215">
        <f>ROUND(I236*H236,2)</f>
        <v>0</v>
      </c>
      <c r="K236" s="216"/>
      <c r="L236" s="38"/>
      <c r="M236" s="217" t="s">
        <v>1</v>
      </c>
      <c r="N236" s="218" t="s">
        <v>38</v>
      </c>
      <c r="O236" s="70"/>
      <c r="P236" s="219">
        <f>O236*H236</f>
        <v>0</v>
      </c>
      <c r="Q236" s="219">
        <v>8.4250000000000005E-2</v>
      </c>
      <c r="R236" s="219">
        <f>Q236*H236</f>
        <v>18.256975000000001</v>
      </c>
      <c r="S236" s="219">
        <v>0</v>
      </c>
      <c r="T236" s="220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21" t="s">
        <v>181</v>
      </c>
      <c r="AT236" s="221" t="s">
        <v>177</v>
      </c>
      <c r="AU236" s="221" t="s">
        <v>82</v>
      </c>
      <c r="AY236" s="16" t="s">
        <v>175</v>
      </c>
      <c r="BE236" s="222">
        <f>IF(N236="základní",J236,0)</f>
        <v>0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16" t="s">
        <v>80</v>
      </c>
      <c r="BK236" s="222">
        <f>ROUND(I236*H236,2)</f>
        <v>0</v>
      </c>
      <c r="BL236" s="16" t="s">
        <v>181</v>
      </c>
      <c r="BM236" s="221" t="s">
        <v>386</v>
      </c>
    </row>
    <row r="237" spans="1:65" s="13" customFormat="1" ht="22.5">
      <c r="B237" s="223"/>
      <c r="C237" s="224"/>
      <c r="D237" s="225" t="s">
        <v>183</v>
      </c>
      <c r="E237" s="226" t="s">
        <v>1</v>
      </c>
      <c r="F237" s="227" t="s">
        <v>387</v>
      </c>
      <c r="G237" s="224"/>
      <c r="H237" s="228">
        <v>38.700000000000003</v>
      </c>
      <c r="I237" s="229"/>
      <c r="J237" s="224"/>
      <c r="K237" s="224"/>
      <c r="L237" s="230"/>
      <c r="M237" s="231"/>
      <c r="N237" s="232"/>
      <c r="O237" s="232"/>
      <c r="P237" s="232"/>
      <c r="Q237" s="232"/>
      <c r="R237" s="232"/>
      <c r="S237" s="232"/>
      <c r="T237" s="233"/>
      <c r="AT237" s="234" t="s">
        <v>183</v>
      </c>
      <c r="AU237" s="234" t="s">
        <v>82</v>
      </c>
      <c r="AV237" s="13" t="s">
        <v>82</v>
      </c>
      <c r="AW237" s="13" t="s">
        <v>30</v>
      </c>
      <c r="AX237" s="13" t="s">
        <v>73</v>
      </c>
      <c r="AY237" s="234" t="s">
        <v>175</v>
      </c>
    </row>
    <row r="238" spans="1:65" s="13" customFormat="1" ht="11.25">
      <c r="B238" s="223"/>
      <c r="C238" s="224"/>
      <c r="D238" s="225" t="s">
        <v>183</v>
      </c>
      <c r="E238" s="226" t="s">
        <v>1</v>
      </c>
      <c r="F238" s="227" t="s">
        <v>388</v>
      </c>
      <c r="G238" s="224"/>
      <c r="H238" s="228">
        <v>178</v>
      </c>
      <c r="I238" s="229"/>
      <c r="J238" s="224"/>
      <c r="K238" s="224"/>
      <c r="L238" s="230"/>
      <c r="M238" s="231"/>
      <c r="N238" s="232"/>
      <c r="O238" s="232"/>
      <c r="P238" s="232"/>
      <c r="Q238" s="232"/>
      <c r="R238" s="232"/>
      <c r="S238" s="232"/>
      <c r="T238" s="233"/>
      <c r="AT238" s="234" t="s">
        <v>183</v>
      </c>
      <c r="AU238" s="234" t="s">
        <v>82</v>
      </c>
      <c r="AV238" s="13" t="s">
        <v>82</v>
      </c>
      <c r="AW238" s="13" t="s">
        <v>30</v>
      </c>
      <c r="AX238" s="13" t="s">
        <v>73</v>
      </c>
      <c r="AY238" s="234" t="s">
        <v>175</v>
      </c>
    </row>
    <row r="239" spans="1:65" s="14" customFormat="1" ht="11.25">
      <c r="B239" s="235"/>
      <c r="C239" s="236"/>
      <c r="D239" s="225" t="s">
        <v>183</v>
      </c>
      <c r="E239" s="237" t="s">
        <v>1</v>
      </c>
      <c r="F239" s="238" t="s">
        <v>223</v>
      </c>
      <c r="G239" s="236"/>
      <c r="H239" s="239">
        <v>216.7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AT239" s="245" t="s">
        <v>183</v>
      </c>
      <c r="AU239" s="245" t="s">
        <v>82</v>
      </c>
      <c r="AV239" s="14" t="s">
        <v>181</v>
      </c>
      <c r="AW239" s="14" t="s">
        <v>30</v>
      </c>
      <c r="AX239" s="14" t="s">
        <v>80</v>
      </c>
      <c r="AY239" s="245" t="s">
        <v>175</v>
      </c>
    </row>
    <row r="240" spans="1:65" s="2" customFormat="1" ht="21.75" customHeight="1">
      <c r="A240" s="33"/>
      <c r="B240" s="34"/>
      <c r="C240" s="246" t="s">
        <v>389</v>
      </c>
      <c r="D240" s="246" t="s">
        <v>285</v>
      </c>
      <c r="E240" s="247" t="s">
        <v>390</v>
      </c>
      <c r="F240" s="248" t="s">
        <v>391</v>
      </c>
      <c r="G240" s="249" t="s">
        <v>180</v>
      </c>
      <c r="H240" s="250">
        <v>38.700000000000003</v>
      </c>
      <c r="I240" s="251"/>
      <c r="J240" s="252">
        <f>ROUND(I240*H240,2)</f>
        <v>0</v>
      </c>
      <c r="K240" s="253"/>
      <c r="L240" s="254"/>
      <c r="M240" s="255" t="s">
        <v>1</v>
      </c>
      <c r="N240" s="256" t="s">
        <v>38</v>
      </c>
      <c r="O240" s="70"/>
      <c r="P240" s="219">
        <f>O240*H240</f>
        <v>0</v>
      </c>
      <c r="Q240" s="219">
        <v>0.13100000000000001</v>
      </c>
      <c r="R240" s="219">
        <f>Q240*H240</f>
        <v>5.069700000000001</v>
      </c>
      <c r="S240" s="219">
        <v>0</v>
      </c>
      <c r="T240" s="220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21" t="s">
        <v>209</v>
      </c>
      <c r="AT240" s="221" t="s">
        <v>285</v>
      </c>
      <c r="AU240" s="221" t="s">
        <v>82</v>
      </c>
      <c r="AY240" s="16" t="s">
        <v>175</v>
      </c>
      <c r="BE240" s="222">
        <f>IF(N240="základní",J240,0)</f>
        <v>0</v>
      </c>
      <c r="BF240" s="222">
        <f>IF(N240="snížená",J240,0)</f>
        <v>0</v>
      </c>
      <c r="BG240" s="222">
        <f>IF(N240="zákl. přenesená",J240,0)</f>
        <v>0</v>
      </c>
      <c r="BH240" s="222">
        <f>IF(N240="sníž. přenesená",J240,0)</f>
        <v>0</v>
      </c>
      <c r="BI240" s="222">
        <f>IF(N240="nulová",J240,0)</f>
        <v>0</v>
      </c>
      <c r="BJ240" s="16" t="s">
        <v>80</v>
      </c>
      <c r="BK240" s="222">
        <f>ROUND(I240*H240,2)</f>
        <v>0</v>
      </c>
      <c r="BL240" s="16" t="s">
        <v>181</v>
      </c>
      <c r="BM240" s="221" t="s">
        <v>392</v>
      </c>
    </row>
    <row r="241" spans="1:65" s="2" customFormat="1" ht="16.5" customHeight="1">
      <c r="A241" s="33"/>
      <c r="B241" s="34"/>
      <c r="C241" s="246" t="s">
        <v>393</v>
      </c>
      <c r="D241" s="246" t="s">
        <v>285</v>
      </c>
      <c r="E241" s="247" t="s">
        <v>394</v>
      </c>
      <c r="F241" s="248" t="s">
        <v>395</v>
      </c>
      <c r="G241" s="249" t="s">
        <v>180</v>
      </c>
      <c r="H241" s="250">
        <v>183.34</v>
      </c>
      <c r="I241" s="251"/>
      <c r="J241" s="252">
        <f>ROUND(I241*H241,2)</f>
        <v>0</v>
      </c>
      <c r="K241" s="253"/>
      <c r="L241" s="254"/>
      <c r="M241" s="255" t="s">
        <v>1</v>
      </c>
      <c r="N241" s="256" t="s">
        <v>38</v>
      </c>
      <c r="O241" s="70"/>
      <c r="P241" s="219">
        <f>O241*H241</f>
        <v>0</v>
      </c>
      <c r="Q241" s="219">
        <v>0.13100000000000001</v>
      </c>
      <c r="R241" s="219">
        <f>Q241*H241</f>
        <v>24.01754</v>
      </c>
      <c r="S241" s="219">
        <v>0</v>
      </c>
      <c r="T241" s="220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21" t="s">
        <v>209</v>
      </c>
      <c r="AT241" s="221" t="s">
        <v>285</v>
      </c>
      <c r="AU241" s="221" t="s">
        <v>82</v>
      </c>
      <c r="AY241" s="16" t="s">
        <v>175</v>
      </c>
      <c r="BE241" s="222">
        <f>IF(N241="základní",J241,0)</f>
        <v>0</v>
      </c>
      <c r="BF241" s="222">
        <f>IF(N241="snížená",J241,0)</f>
        <v>0</v>
      </c>
      <c r="BG241" s="222">
        <f>IF(N241="zákl. přenesená",J241,0)</f>
        <v>0</v>
      </c>
      <c r="BH241" s="222">
        <f>IF(N241="sníž. přenesená",J241,0)</f>
        <v>0</v>
      </c>
      <c r="BI241" s="222">
        <f>IF(N241="nulová",J241,0)</f>
        <v>0</v>
      </c>
      <c r="BJ241" s="16" t="s">
        <v>80</v>
      </c>
      <c r="BK241" s="222">
        <f>ROUND(I241*H241,2)</f>
        <v>0</v>
      </c>
      <c r="BL241" s="16" t="s">
        <v>181</v>
      </c>
      <c r="BM241" s="221" t="s">
        <v>396</v>
      </c>
    </row>
    <row r="242" spans="1:65" s="13" customFormat="1" ht="11.25">
      <c r="B242" s="223"/>
      <c r="C242" s="224"/>
      <c r="D242" s="225" t="s">
        <v>183</v>
      </c>
      <c r="E242" s="226" t="s">
        <v>1</v>
      </c>
      <c r="F242" s="227" t="s">
        <v>397</v>
      </c>
      <c r="G242" s="224"/>
      <c r="H242" s="228">
        <v>183.34</v>
      </c>
      <c r="I242" s="229"/>
      <c r="J242" s="224"/>
      <c r="K242" s="224"/>
      <c r="L242" s="230"/>
      <c r="M242" s="231"/>
      <c r="N242" s="232"/>
      <c r="O242" s="232"/>
      <c r="P242" s="232"/>
      <c r="Q242" s="232"/>
      <c r="R242" s="232"/>
      <c r="S242" s="232"/>
      <c r="T242" s="233"/>
      <c r="AT242" s="234" t="s">
        <v>183</v>
      </c>
      <c r="AU242" s="234" t="s">
        <v>82</v>
      </c>
      <c r="AV242" s="13" t="s">
        <v>82</v>
      </c>
      <c r="AW242" s="13" t="s">
        <v>30</v>
      </c>
      <c r="AX242" s="13" t="s">
        <v>80</v>
      </c>
      <c r="AY242" s="234" t="s">
        <v>175</v>
      </c>
    </row>
    <row r="243" spans="1:65" s="2" customFormat="1" ht="21.75" customHeight="1">
      <c r="A243" s="33"/>
      <c r="B243" s="34"/>
      <c r="C243" s="209" t="s">
        <v>398</v>
      </c>
      <c r="D243" s="209" t="s">
        <v>177</v>
      </c>
      <c r="E243" s="210" t="s">
        <v>399</v>
      </c>
      <c r="F243" s="211" t="s">
        <v>400</v>
      </c>
      <c r="G243" s="212" t="s">
        <v>180</v>
      </c>
      <c r="H243" s="213">
        <v>1037</v>
      </c>
      <c r="I243" s="214"/>
      <c r="J243" s="215">
        <f>ROUND(I243*H243,2)</f>
        <v>0</v>
      </c>
      <c r="K243" s="216"/>
      <c r="L243" s="38"/>
      <c r="M243" s="217" t="s">
        <v>1</v>
      </c>
      <c r="N243" s="218" t="s">
        <v>38</v>
      </c>
      <c r="O243" s="70"/>
      <c r="P243" s="219">
        <f>O243*H243</f>
        <v>0</v>
      </c>
      <c r="Q243" s="219">
        <v>8.4250000000000005E-2</v>
      </c>
      <c r="R243" s="219">
        <f>Q243*H243</f>
        <v>87.367250000000013</v>
      </c>
      <c r="S243" s="219">
        <v>0</v>
      </c>
      <c r="T243" s="220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21" t="s">
        <v>181</v>
      </c>
      <c r="AT243" s="221" t="s">
        <v>177</v>
      </c>
      <c r="AU243" s="221" t="s">
        <v>82</v>
      </c>
      <c r="AY243" s="16" t="s">
        <v>175</v>
      </c>
      <c r="BE243" s="222">
        <f>IF(N243="základní",J243,0)</f>
        <v>0</v>
      </c>
      <c r="BF243" s="222">
        <f>IF(N243="snížená",J243,0)</f>
        <v>0</v>
      </c>
      <c r="BG243" s="222">
        <f>IF(N243="zákl. přenesená",J243,0)</f>
        <v>0</v>
      </c>
      <c r="BH243" s="222">
        <f>IF(N243="sníž. přenesená",J243,0)</f>
        <v>0</v>
      </c>
      <c r="BI243" s="222">
        <f>IF(N243="nulová",J243,0)</f>
        <v>0</v>
      </c>
      <c r="BJ243" s="16" t="s">
        <v>80</v>
      </c>
      <c r="BK243" s="222">
        <f>ROUND(I243*H243,2)</f>
        <v>0</v>
      </c>
      <c r="BL243" s="16" t="s">
        <v>181</v>
      </c>
      <c r="BM243" s="221" t="s">
        <v>401</v>
      </c>
    </row>
    <row r="244" spans="1:65" s="13" customFormat="1" ht="11.25">
      <c r="B244" s="223"/>
      <c r="C244" s="224"/>
      <c r="D244" s="225" t="s">
        <v>183</v>
      </c>
      <c r="E244" s="226" t="s">
        <v>1</v>
      </c>
      <c r="F244" s="227" t="s">
        <v>402</v>
      </c>
      <c r="G244" s="224"/>
      <c r="H244" s="228">
        <v>302</v>
      </c>
      <c r="I244" s="229"/>
      <c r="J244" s="224"/>
      <c r="K244" s="224"/>
      <c r="L244" s="230"/>
      <c r="M244" s="231"/>
      <c r="N244" s="232"/>
      <c r="O244" s="232"/>
      <c r="P244" s="232"/>
      <c r="Q244" s="232"/>
      <c r="R244" s="232"/>
      <c r="S244" s="232"/>
      <c r="T244" s="233"/>
      <c r="AT244" s="234" t="s">
        <v>183</v>
      </c>
      <c r="AU244" s="234" t="s">
        <v>82</v>
      </c>
      <c r="AV244" s="13" t="s">
        <v>82</v>
      </c>
      <c r="AW244" s="13" t="s">
        <v>30</v>
      </c>
      <c r="AX244" s="13" t="s">
        <v>73</v>
      </c>
      <c r="AY244" s="234" t="s">
        <v>175</v>
      </c>
    </row>
    <row r="245" spans="1:65" s="13" customFormat="1" ht="11.25">
      <c r="B245" s="223"/>
      <c r="C245" s="224"/>
      <c r="D245" s="225" t="s">
        <v>183</v>
      </c>
      <c r="E245" s="226" t="s">
        <v>1</v>
      </c>
      <c r="F245" s="227" t="s">
        <v>403</v>
      </c>
      <c r="G245" s="224"/>
      <c r="H245" s="228">
        <v>735</v>
      </c>
      <c r="I245" s="229"/>
      <c r="J245" s="224"/>
      <c r="K245" s="224"/>
      <c r="L245" s="230"/>
      <c r="M245" s="231"/>
      <c r="N245" s="232"/>
      <c r="O245" s="232"/>
      <c r="P245" s="232"/>
      <c r="Q245" s="232"/>
      <c r="R245" s="232"/>
      <c r="S245" s="232"/>
      <c r="T245" s="233"/>
      <c r="AT245" s="234" t="s">
        <v>183</v>
      </c>
      <c r="AU245" s="234" t="s">
        <v>82</v>
      </c>
      <c r="AV245" s="13" t="s">
        <v>82</v>
      </c>
      <c r="AW245" s="13" t="s">
        <v>30</v>
      </c>
      <c r="AX245" s="13" t="s">
        <v>73</v>
      </c>
      <c r="AY245" s="234" t="s">
        <v>175</v>
      </c>
    </row>
    <row r="246" spans="1:65" s="14" customFormat="1" ht="11.25">
      <c r="B246" s="235"/>
      <c r="C246" s="236"/>
      <c r="D246" s="225" t="s">
        <v>183</v>
      </c>
      <c r="E246" s="237" t="s">
        <v>109</v>
      </c>
      <c r="F246" s="238" t="s">
        <v>223</v>
      </c>
      <c r="G246" s="236"/>
      <c r="H246" s="239">
        <v>1037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AT246" s="245" t="s">
        <v>183</v>
      </c>
      <c r="AU246" s="245" t="s">
        <v>82</v>
      </c>
      <c r="AV246" s="14" t="s">
        <v>181</v>
      </c>
      <c r="AW246" s="14" t="s">
        <v>30</v>
      </c>
      <c r="AX246" s="14" t="s">
        <v>80</v>
      </c>
      <c r="AY246" s="245" t="s">
        <v>175</v>
      </c>
    </row>
    <row r="247" spans="1:65" s="2" customFormat="1" ht="16.5" customHeight="1">
      <c r="A247" s="33"/>
      <c r="B247" s="34"/>
      <c r="C247" s="246" t="s">
        <v>404</v>
      </c>
      <c r="D247" s="246" t="s">
        <v>285</v>
      </c>
      <c r="E247" s="247" t="s">
        <v>405</v>
      </c>
      <c r="F247" s="248" t="s">
        <v>406</v>
      </c>
      <c r="G247" s="249" t="s">
        <v>180</v>
      </c>
      <c r="H247" s="250">
        <v>854.48800000000006</v>
      </c>
      <c r="I247" s="251"/>
      <c r="J247" s="252">
        <f>ROUND(I247*H247,2)</f>
        <v>0</v>
      </c>
      <c r="K247" s="253"/>
      <c r="L247" s="254"/>
      <c r="M247" s="255" t="s">
        <v>1</v>
      </c>
      <c r="N247" s="256" t="s">
        <v>38</v>
      </c>
      <c r="O247" s="70"/>
      <c r="P247" s="219">
        <f>O247*H247</f>
        <v>0</v>
      </c>
      <c r="Q247" s="219">
        <v>0.13100000000000001</v>
      </c>
      <c r="R247" s="219">
        <f>Q247*H247</f>
        <v>111.93792800000001</v>
      </c>
      <c r="S247" s="219">
        <v>0</v>
      </c>
      <c r="T247" s="220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21" t="s">
        <v>209</v>
      </c>
      <c r="AT247" s="221" t="s">
        <v>285</v>
      </c>
      <c r="AU247" s="221" t="s">
        <v>82</v>
      </c>
      <c r="AY247" s="16" t="s">
        <v>175</v>
      </c>
      <c r="BE247" s="222">
        <f>IF(N247="základní",J247,0)</f>
        <v>0</v>
      </c>
      <c r="BF247" s="222">
        <f>IF(N247="snížená",J247,0)</f>
        <v>0</v>
      </c>
      <c r="BG247" s="222">
        <f>IF(N247="zákl. přenesená",J247,0)</f>
        <v>0</v>
      </c>
      <c r="BH247" s="222">
        <f>IF(N247="sníž. přenesená",J247,0)</f>
        <v>0</v>
      </c>
      <c r="BI247" s="222">
        <f>IF(N247="nulová",J247,0)</f>
        <v>0</v>
      </c>
      <c r="BJ247" s="16" t="s">
        <v>80</v>
      </c>
      <c r="BK247" s="222">
        <f>ROUND(I247*H247,2)</f>
        <v>0</v>
      </c>
      <c r="BL247" s="16" t="s">
        <v>181</v>
      </c>
      <c r="BM247" s="221" t="s">
        <v>407</v>
      </c>
    </row>
    <row r="248" spans="1:65" s="13" customFormat="1" ht="11.25">
      <c r="B248" s="223"/>
      <c r="C248" s="224"/>
      <c r="D248" s="225" t="s">
        <v>183</v>
      </c>
      <c r="E248" s="226" t="s">
        <v>1</v>
      </c>
      <c r="F248" s="227" t="s">
        <v>408</v>
      </c>
      <c r="G248" s="224"/>
      <c r="H248" s="228">
        <v>854.48800000000006</v>
      </c>
      <c r="I248" s="229"/>
      <c r="J248" s="224"/>
      <c r="K248" s="224"/>
      <c r="L248" s="230"/>
      <c r="M248" s="231"/>
      <c r="N248" s="232"/>
      <c r="O248" s="232"/>
      <c r="P248" s="232"/>
      <c r="Q248" s="232"/>
      <c r="R248" s="232"/>
      <c r="S248" s="232"/>
      <c r="T248" s="233"/>
      <c r="AT248" s="234" t="s">
        <v>183</v>
      </c>
      <c r="AU248" s="234" t="s">
        <v>82</v>
      </c>
      <c r="AV248" s="13" t="s">
        <v>82</v>
      </c>
      <c r="AW248" s="13" t="s">
        <v>30</v>
      </c>
      <c r="AX248" s="13" t="s">
        <v>80</v>
      </c>
      <c r="AY248" s="234" t="s">
        <v>175</v>
      </c>
    </row>
    <row r="249" spans="1:65" s="2" customFormat="1" ht="21.75" customHeight="1">
      <c r="A249" s="33"/>
      <c r="B249" s="34"/>
      <c r="C249" s="246" t="s">
        <v>409</v>
      </c>
      <c r="D249" s="246" t="s">
        <v>285</v>
      </c>
      <c r="E249" s="247" t="s">
        <v>410</v>
      </c>
      <c r="F249" s="248" t="s">
        <v>411</v>
      </c>
      <c r="G249" s="249" t="s">
        <v>180</v>
      </c>
      <c r="H249" s="250">
        <v>213.62200000000001</v>
      </c>
      <c r="I249" s="251"/>
      <c r="J249" s="252">
        <f>ROUND(I249*H249,2)</f>
        <v>0</v>
      </c>
      <c r="K249" s="253"/>
      <c r="L249" s="254"/>
      <c r="M249" s="255" t="s">
        <v>1</v>
      </c>
      <c r="N249" s="256" t="s">
        <v>38</v>
      </c>
      <c r="O249" s="70"/>
      <c r="P249" s="219">
        <f>O249*H249</f>
        <v>0</v>
      </c>
      <c r="Q249" s="219">
        <v>0.12</v>
      </c>
      <c r="R249" s="219">
        <f>Q249*H249</f>
        <v>25.634640000000001</v>
      </c>
      <c r="S249" s="219">
        <v>0</v>
      </c>
      <c r="T249" s="220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21" t="s">
        <v>209</v>
      </c>
      <c r="AT249" s="221" t="s">
        <v>285</v>
      </c>
      <c r="AU249" s="221" t="s">
        <v>82</v>
      </c>
      <c r="AY249" s="16" t="s">
        <v>175</v>
      </c>
      <c r="BE249" s="222">
        <f>IF(N249="základní",J249,0)</f>
        <v>0</v>
      </c>
      <c r="BF249" s="222">
        <f>IF(N249="snížená",J249,0)</f>
        <v>0</v>
      </c>
      <c r="BG249" s="222">
        <f>IF(N249="zákl. přenesená",J249,0)</f>
        <v>0</v>
      </c>
      <c r="BH249" s="222">
        <f>IF(N249="sníž. přenesená",J249,0)</f>
        <v>0</v>
      </c>
      <c r="BI249" s="222">
        <f>IF(N249="nulová",J249,0)</f>
        <v>0</v>
      </c>
      <c r="BJ249" s="16" t="s">
        <v>80</v>
      </c>
      <c r="BK249" s="222">
        <f>ROUND(I249*H249,2)</f>
        <v>0</v>
      </c>
      <c r="BL249" s="16" t="s">
        <v>181</v>
      </c>
      <c r="BM249" s="221" t="s">
        <v>412</v>
      </c>
    </row>
    <row r="250" spans="1:65" s="13" customFormat="1" ht="11.25">
      <c r="B250" s="223"/>
      <c r="C250" s="224"/>
      <c r="D250" s="225" t="s">
        <v>183</v>
      </c>
      <c r="E250" s="226" t="s">
        <v>1</v>
      </c>
      <c r="F250" s="227" t="s">
        <v>413</v>
      </c>
      <c r="G250" s="224"/>
      <c r="H250" s="228">
        <v>213.62200000000001</v>
      </c>
      <c r="I250" s="229"/>
      <c r="J250" s="224"/>
      <c r="K250" s="224"/>
      <c r="L250" s="230"/>
      <c r="M250" s="231"/>
      <c r="N250" s="232"/>
      <c r="O250" s="232"/>
      <c r="P250" s="232"/>
      <c r="Q250" s="232"/>
      <c r="R250" s="232"/>
      <c r="S250" s="232"/>
      <c r="T250" s="233"/>
      <c r="AT250" s="234" t="s">
        <v>183</v>
      </c>
      <c r="AU250" s="234" t="s">
        <v>82</v>
      </c>
      <c r="AV250" s="13" t="s">
        <v>82</v>
      </c>
      <c r="AW250" s="13" t="s">
        <v>30</v>
      </c>
      <c r="AX250" s="13" t="s">
        <v>80</v>
      </c>
      <c r="AY250" s="234" t="s">
        <v>175</v>
      </c>
    </row>
    <row r="251" spans="1:65" s="12" customFormat="1" ht="22.9" customHeight="1">
      <c r="B251" s="193"/>
      <c r="C251" s="194"/>
      <c r="D251" s="195" t="s">
        <v>72</v>
      </c>
      <c r="E251" s="207" t="s">
        <v>414</v>
      </c>
      <c r="F251" s="207" t="s">
        <v>415</v>
      </c>
      <c r="G251" s="194"/>
      <c r="H251" s="194"/>
      <c r="I251" s="197"/>
      <c r="J251" s="208">
        <f>BK251</f>
        <v>0</v>
      </c>
      <c r="K251" s="194"/>
      <c r="L251" s="199"/>
      <c r="M251" s="200"/>
      <c r="N251" s="201"/>
      <c r="O251" s="201"/>
      <c r="P251" s="202">
        <f>SUM(P252:P263)</f>
        <v>0</v>
      </c>
      <c r="Q251" s="201"/>
      <c r="R251" s="202">
        <f>SUM(R252:R263)</f>
        <v>301.06479999999999</v>
      </c>
      <c r="S251" s="201"/>
      <c r="T251" s="203">
        <f>SUM(T252:T263)</f>
        <v>0</v>
      </c>
      <c r="AR251" s="204" t="s">
        <v>80</v>
      </c>
      <c r="AT251" s="205" t="s">
        <v>72</v>
      </c>
      <c r="AU251" s="205" t="s">
        <v>80</v>
      </c>
      <c r="AY251" s="204" t="s">
        <v>175</v>
      </c>
      <c r="BK251" s="206">
        <f>SUM(BK252:BK263)</f>
        <v>0</v>
      </c>
    </row>
    <row r="252" spans="1:65" s="2" customFormat="1" ht="16.5" customHeight="1">
      <c r="A252" s="33"/>
      <c r="B252" s="34"/>
      <c r="C252" s="209" t="s">
        <v>416</v>
      </c>
      <c r="D252" s="209" t="s">
        <v>177</v>
      </c>
      <c r="E252" s="210" t="s">
        <v>317</v>
      </c>
      <c r="F252" s="211" t="s">
        <v>318</v>
      </c>
      <c r="G252" s="212" t="s">
        <v>180</v>
      </c>
      <c r="H252" s="213">
        <v>1284</v>
      </c>
      <c r="I252" s="214"/>
      <c r="J252" s="215">
        <f>ROUND(I252*H252,2)</f>
        <v>0</v>
      </c>
      <c r="K252" s="216"/>
      <c r="L252" s="38"/>
      <c r="M252" s="217" t="s">
        <v>1</v>
      </c>
      <c r="N252" s="218" t="s">
        <v>38</v>
      </c>
      <c r="O252" s="70"/>
      <c r="P252" s="219">
        <f>O252*H252</f>
        <v>0</v>
      </c>
      <c r="Q252" s="219">
        <v>0</v>
      </c>
      <c r="R252" s="219">
        <f>Q252*H252</f>
        <v>0</v>
      </c>
      <c r="S252" s="219">
        <v>0</v>
      </c>
      <c r="T252" s="220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21" t="s">
        <v>181</v>
      </c>
      <c r="AT252" s="221" t="s">
        <v>177</v>
      </c>
      <c r="AU252" s="221" t="s">
        <v>82</v>
      </c>
      <c r="AY252" s="16" t="s">
        <v>175</v>
      </c>
      <c r="BE252" s="222">
        <f>IF(N252="základní",J252,0)</f>
        <v>0</v>
      </c>
      <c r="BF252" s="222">
        <f>IF(N252="snížená",J252,0)</f>
        <v>0</v>
      </c>
      <c r="BG252" s="222">
        <f>IF(N252="zákl. přenesená",J252,0)</f>
        <v>0</v>
      </c>
      <c r="BH252" s="222">
        <f>IF(N252="sníž. přenesená",J252,0)</f>
        <v>0</v>
      </c>
      <c r="BI252" s="222">
        <f>IF(N252="nulová",J252,0)</f>
        <v>0</v>
      </c>
      <c r="BJ252" s="16" t="s">
        <v>80</v>
      </c>
      <c r="BK252" s="222">
        <f>ROUND(I252*H252,2)</f>
        <v>0</v>
      </c>
      <c r="BL252" s="16" t="s">
        <v>181</v>
      </c>
      <c r="BM252" s="221" t="s">
        <v>417</v>
      </c>
    </row>
    <row r="253" spans="1:65" s="13" customFormat="1" ht="11.25">
      <c r="B253" s="223"/>
      <c r="C253" s="224"/>
      <c r="D253" s="225" t="s">
        <v>183</v>
      </c>
      <c r="E253" s="226" t="s">
        <v>1</v>
      </c>
      <c r="F253" s="227" t="s">
        <v>418</v>
      </c>
      <c r="G253" s="224"/>
      <c r="H253" s="228">
        <v>1284</v>
      </c>
      <c r="I253" s="229"/>
      <c r="J253" s="224"/>
      <c r="K253" s="224"/>
      <c r="L253" s="230"/>
      <c r="M253" s="231"/>
      <c r="N253" s="232"/>
      <c r="O253" s="232"/>
      <c r="P253" s="232"/>
      <c r="Q253" s="232"/>
      <c r="R253" s="232"/>
      <c r="S253" s="232"/>
      <c r="T253" s="233"/>
      <c r="AT253" s="234" t="s">
        <v>183</v>
      </c>
      <c r="AU253" s="234" t="s">
        <v>82</v>
      </c>
      <c r="AV253" s="13" t="s">
        <v>82</v>
      </c>
      <c r="AW253" s="13" t="s">
        <v>30</v>
      </c>
      <c r="AX253" s="13" t="s">
        <v>80</v>
      </c>
      <c r="AY253" s="234" t="s">
        <v>175</v>
      </c>
    </row>
    <row r="254" spans="1:65" s="2" customFormat="1" ht="21.75" customHeight="1">
      <c r="A254" s="33"/>
      <c r="B254" s="34"/>
      <c r="C254" s="209" t="s">
        <v>114</v>
      </c>
      <c r="D254" s="209" t="s">
        <v>177</v>
      </c>
      <c r="E254" s="210" t="s">
        <v>419</v>
      </c>
      <c r="F254" s="211" t="s">
        <v>420</v>
      </c>
      <c r="G254" s="212" t="s">
        <v>180</v>
      </c>
      <c r="H254" s="213">
        <v>1070</v>
      </c>
      <c r="I254" s="214"/>
      <c r="J254" s="215">
        <f>ROUND(I254*H254,2)</f>
        <v>0</v>
      </c>
      <c r="K254" s="216"/>
      <c r="L254" s="38"/>
      <c r="M254" s="217" t="s">
        <v>1</v>
      </c>
      <c r="N254" s="218" t="s">
        <v>38</v>
      </c>
      <c r="O254" s="70"/>
      <c r="P254" s="219">
        <f>O254*H254</f>
        <v>0</v>
      </c>
      <c r="Q254" s="219">
        <v>0</v>
      </c>
      <c r="R254" s="219">
        <f>Q254*H254</f>
        <v>0</v>
      </c>
      <c r="S254" s="219">
        <v>0</v>
      </c>
      <c r="T254" s="220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21" t="s">
        <v>181</v>
      </c>
      <c r="AT254" s="221" t="s">
        <v>177</v>
      </c>
      <c r="AU254" s="221" t="s">
        <v>82</v>
      </c>
      <c r="AY254" s="16" t="s">
        <v>175</v>
      </c>
      <c r="BE254" s="222">
        <f>IF(N254="základní",J254,0)</f>
        <v>0</v>
      </c>
      <c r="BF254" s="222">
        <f>IF(N254="snížená",J254,0)</f>
        <v>0</v>
      </c>
      <c r="BG254" s="222">
        <f>IF(N254="zákl. přenesená",J254,0)</f>
        <v>0</v>
      </c>
      <c r="BH254" s="222">
        <f>IF(N254="sníž. přenesená",J254,0)</f>
        <v>0</v>
      </c>
      <c r="BI254" s="222">
        <f>IF(N254="nulová",J254,0)</f>
        <v>0</v>
      </c>
      <c r="BJ254" s="16" t="s">
        <v>80</v>
      </c>
      <c r="BK254" s="222">
        <f>ROUND(I254*H254,2)</f>
        <v>0</v>
      </c>
      <c r="BL254" s="16" t="s">
        <v>181</v>
      </c>
      <c r="BM254" s="221" t="s">
        <v>421</v>
      </c>
    </row>
    <row r="255" spans="1:65" s="2" customFormat="1" ht="21.75" customHeight="1">
      <c r="A255" s="33"/>
      <c r="B255" s="34"/>
      <c r="C255" s="209" t="s">
        <v>422</v>
      </c>
      <c r="D255" s="209" t="s">
        <v>177</v>
      </c>
      <c r="E255" s="210" t="s">
        <v>423</v>
      </c>
      <c r="F255" s="211" t="s">
        <v>424</v>
      </c>
      <c r="G255" s="212" t="s">
        <v>180</v>
      </c>
      <c r="H255" s="213">
        <v>1070</v>
      </c>
      <c r="I255" s="214"/>
      <c r="J255" s="215">
        <f>ROUND(I255*H255,2)</f>
        <v>0</v>
      </c>
      <c r="K255" s="216"/>
      <c r="L255" s="38"/>
      <c r="M255" s="217" t="s">
        <v>1</v>
      </c>
      <c r="N255" s="218" t="s">
        <v>38</v>
      </c>
      <c r="O255" s="70"/>
      <c r="P255" s="219">
        <f>O255*H255</f>
        <v>0</v>
      </c>
      <c r="Q255" s="219">
        <v>0.10362</v>
      </c>
      <c r="R255" s="219">
        <f>Q255*H255</f>
        <v>110.8734</v>
      </c>
      <c r="S255" s="219">
        <v>0</v>
      </c>
      <c r="T255" s="220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21" t="s">
        <v>181</v>
      </c>
      <c r="AT255" s="221" t="s">
        <v>177</v>
      </c>
      <c r="AU255" s="221" t="s">
        <v>82</v>
      </c>
      <c r="AY255" s="16" t="s">
        <v>175</v>
      </c>
      <c r="BE255" s="222">
        <f>IF(N255="základní",J255,0)</f>
        <v>0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16" t="s">
        <v>80</v>
      </c>
      <c r="BK255" s="222">
        <f>ROUND(I255*H255,2)</f>
        <v>0</v>
      </c>
      <c r="BL255" s="16" t="s">
        <v>181</v>
      </c>
      <c r="BM255" s="221" t="s">
        <v>425</v>
      </c>
    </row>
    <row r="256" spans="1:65" s="13" customFormat="1" ht="11.25">
      <c r="B256" s="223"/>
      <c r="C256" s="224"/>
      <c r="D256" s="225" t="s">
        <v>183</v>
      </c>
      <c r="E256" s="226" t="s">
        <v>1</v>
      </c>
      <c r="F256" s="227" t="s">
        <v>218</v>
      </c>
      <c r="G256" s="224"/>
      <c r="H256" s="228">
        <v>10</v>
      </c>
      <c r="I256" s="229"/>
      <c r="J256" s="224"/>
      <c r="K256" s="224"/>
      <c r="L256" s="230"/>
      <c r="M256" s="231"/>
      <c r="N256" s="232"/>
      <c r="O256" s="232"/>
      <c r="P256" s="232"/>
      <c r="Q256" s="232"/>
      <c r="R256" s="232"/>
      <c r="S256" s="232"/>
      <c r="T256" s="233"/>
      <c r="AT256" s="234" t="s">
        <v>183</v>
      </c>
      <c r="AU256" s="234" t="s">
        <v>82</v>
      </c>
      <c r="AV256" s="13" t="s">
        <v>82</v>
      </c>
      <c r="AW256" s="13" t="s">
        <v>30</v>
      </c>
      <c r="AX256" s="13" t="s">
        <v>73</v>
      </c>
      <c r="AY256" s="234" t="s">
        <v>175</v>
      </c>
    </row>
    <row r="257" spans="1:65" s="13" customFormat="1" ht="11.25">
      <c r="B257" s="223"/>
      <c r="C257" s="224"/>
      <c r="D257" s="225" t="s">
        <v>183</v>
      </c>
      <c r="E257" s="226" t="s">
        <v>116</v>
      </c>
      <c r="F257" s="227" t="s">
        <v>426</v>
      </c>
      <c r="G257" s="224"/>
      <c r="H257" s="228">
        <v>1060</v>
      </c>
      <c r="I257" s="229"/>
      <c r="J257" s="224"/>
      <c r="K257" s="224"/>
      <c r="L257" s="230"/>
      <c r="M257" s="231"/>
      <c r="N257" s="232"/>
      <c r="O257" s="232"/>
      <c r="P257" s="232"/>
      <c r="Q257" s="232"/>
      <c r="R257" s="232"/>
      <c r="S257" s="232"/>
      <c r="T257" s="233"/>
      <c r="AT257" s="234" t="s">
        <v>183</v>
      </c>
      <c r="AU257" s="234" t="s">
        <v>82</v>
      </c>
      <c r="AV257" s="13" t="s">
        <v>82</v>
      </c>
      <c r="AW257" s="13" t="s">
        <v>30</v>
      </c>
      <c r="AX257" s="13" t="s">
        <v>73</v>
      </c>
      <c r="AY257" s="234" t="s">
        <v>175</v>
      </c>
    </row>
    <row r="258" spans="1:65" s="14" customFormat="1" ht="11.25">
      <c r="B258" s="235"/>
      <c r="C258" s="236"/>
      <c r="D258" s="225" t="s">
        <v>183</v>
      </c>
      <c r="E258" s="237" t="s">
        <v>1</v>
      </c>
      <c r="F258" s="238" t="s">
        <v>223</v>
      </c>
      <c r="G258" s="236"/>
      <c r="H258" s="239">
        <v>1070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AT258" s="245" t="s">
        <v>183</v>
      </c>
      <c r="AU258" s="245" t="s">
        <v>82</v>
      </c>
      <c r="AV258" s="14" t="s">
        <v>181</v>
      </c>
      <c r="AW258" s="14" t="s">
        <v>30</v>
      </c>
      <c r="AX258" s="14" t="s">
        <v>80</v>
      </c>
      <c r="AY258" s="245" t="s">
        <v>175</v>
      </c>
    </row>
    <row r="259" spans="1:65" s="2" customFormat="1" ht="16.5" customHeight="1">
      <c r="A259" s="33"/>
      <c r="B259" s="34"/>
      <c r="C259" s="246" t="s">
        <v>427</v>
      </c>
      <c r="D259" s="246" t="s">
        <v>285</v>
      </c>
      <c r="E259" s="247" t="s">
        <v>428</v>
      </c>
      <c r="F259" s="248" t="s">
        <v>429</v>
      </c>
      <c r="G259" s="249" t="s">
        <v>180</v>
      </c>
      <c r="H259" s="250">
        <v>873.44</v>
      </c>
      <c r="I259" s="251"/>
      <c r="J259" s="252">
        <f>ROUND(I259*H259,2)</f>
        <v>0</v>
      </c>
      <c r="K259" s="253"/>
      <c r="L259" s="254"/>
      <c r="M259" s="255" t="s">
        <v>1</v>
      </c>
      <c r="N259" s="256" t="s">
        <v>38</v>
      </c>
      <c r="O259" s="70"/>
      <c r="P259" s="219">
        <f>O259*H259</f>
        <v>0</v>
      </c>
      <c r="Q259" s="219">
        <v>0.17599999999999999</v>
      </c>
      <c r="R259" s="219">
        <f>Q259*H259</f>
        <v>153.72543999999999</v>
      </c>
      <c r="S259" s="219">
        <v>0</v>
      </c>
      <c r="T259" s="220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221" t="s">
        <v>209</v>
      </c>
      <c r="AT259" s="221" t="s">
        <v>285</v>
      </c>
      <c r="AU259" s="221" t="s">
        <v>82</v>
      </c>
      <c r="AY259" s="16" t="s">
        <v>175</v>
      </c>
      <c r="BE259" s="222">
        <f>IF(N259="základní",J259,0)</f>
        <v>0</v>
      </c>
      <c r="BF259" s="222">
        <f>IF(N259="snížená",J259,0)</f>
        <v>0</v>
      </c>
      <c r="BG259" s="222">
        <f>IF(N259="zákl. přenesená",J259,0)</f>
        <v>0</v>
      </c>
      <c r="BH259" s="222">
        <f>IF(N259="sníž. přenesená",J259,0)</f>
        <v>0</v>
      </c>
      <c r="BI259" s="222">
        <f>IF(N259="nulová",J259,0)</f>
        <v>0</v>
      </c>
      <c r="BJ259" s="16" t="s">
        <v>80</v>
      </c>
      <c r="BK259" s="222">
        <f>ROUND(I259*H259,2)</f>
        <v>0</v>
      </c>
      <c r="BL259" s="16" t="s">
        <v>181</v>
      </c>
      <c r="BM259" s="221" t="s">
        <v>430</v>
      </c>
    </row>
    <row r="260" spans="1:65" s="13" customFormat="1" ht="11.25">
      <c r="B260" s="223"/>
      <c r="C260" s="224"/>
      <c r="D260" s="225" t="s">
        <v>183</v>
      </c>
      <c r="E260" s="226" t="s">
        <v>1</v>
      </c>
      <c r="F260" s="227" t="s">
        <v>431</v>
      </c>
      <c r="G260" s="224"/>
      <c r="H260" s="228">
        <v>873.44</v>
      </c>
      <c r="I260" s="229"/>
      <c r="J260" s="224"/>
      <c r="K260" s="224"/>
      <c r="L260" s="230"/>
      <c r="M260" s="231"/>
      <c r="N260" s="232"/>
      <c r="O260" s="232"/>
      <c r="P260" s="232"/>
      <c r="Q260" s="232"/>
      <c r="R260" s="232"/>
      <c r="S260" s="232"/>
      <c r="T260" s="233"/>
      <c r="AT260" s="234" t="s">
        <v>183</v>
      </c>
      <c r="AU260" s="234" t="s">
        <v>82</v>
      </c>
      <c r="AV260" s="13" t="s">
        <v>82</v>
      </c>
      <c r="AW260" s="13" t="s">
        <v>30</v>
      </c>
      <c r="AX260" s="13" t="s">
        <v>80</v>
      </c>
      <c r="AY260" s="234" t="s">
        <v>175</v>
      </c>
    </row>
    <row r="261" spans="1:65" s="2" customFormat="1" ht="21.75" customHeight="1">
      <c r="A261" s="33"/>
      <c r="B261" s="34"/>
      <c r="C261" s="246" t="s">
        <v>432</v>
      </c>
      <c r="D261" s="246" t="s">
        <v>285</v>
      </c>
      <c r="E261" s="247" t="s">
        <v>433</v>
      </c>
      <c r="F261" s="248" t="s">
        <v>434</v>
      </c>
      <c r="G261" s="249" t="s">
        <v>180</v>
      </c>
      <c r="H261" s="250">
        <v>218.36</v>
      </c>
      <c r="I261" s="251"/>
      <c r="J261" s="252">
        <f>ROUND(I261*H261,2)</f>
        <v>0</v>
      </c>
      <c r="K261" s="253"/>
      <c r="L261" s="254"/>
      <c r="M261" s="255" t="s">
        <v>1</v>
      </c>
      <c r="N261" s="256" t="s">
        <v>38</v>
      </c>
      <c r="O261" s="70"/>
      <c r="P261" s="219">
        <f>O261*H261</f>
        <v>0</v>
      </c>
      <c r="Q261" s="219">
        <v>0.161</v>
      </c>
      <c r="R261" s="219">
        <f>Q261*H261</f>
        <v>35.15596</v>
      </c>
      <c r="S261" s="219">
        <v>0</v>
      </c>
      <c r="T261" s="220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21" t="s">
        <v>209</v>
      </c>
      <c r="AT261" s="221" t="s">
        <v>285</v>
      </c>
      <c r="AU261" s="221" t="s">
        <v>82</v>
      </c>
      <c r="AY261" s="16" t="s">
        <v>175</v>
      </c>
      <c r="BE261" s="222">
        <f>IF(N261="základní",J261,0)</f>
        <v>0</v>
      </c>
      <c r="BF261" s="222">
        <f>IF(N261="snížená",J261,0)</f>
        <v>0</v>
      </c>
      <c r="BG261" s="222">
        <f>IF(N261="zákl. přenesená",J261,0)</f>
        <v>0</v>
      </c>
      <c r="BH261" s="222">
        <f>IF(N261="sníž. přenesená",J261,0)</f>
        <v>0</v>
      </c>
      <c r="BI261" s="222">
        <f>IF(N261="nulová",J261,0)</f>
        <v>0</v>
      </c>
      <c r="BJ261" s="16" t="s">
        <v>80</v>
      </c>
      <c r="BK261" s="222">
        <f>ROUND(I261*H261,2)</f>
        <v>0</v>
      </c>
      <c r="BL261" s="16" t="s">
        <v>181</v>
      </c>
      <c r="BM261" s="221" t="s">
        <v>435</v>
      </c>
    </row>
    <row r="262" spans="1:65" s="13" customFormat="1" ht="11.25">
      <c r="B262" s="223"/>
      <c r="C262" s="224"/>
      <c r="D262" s="225" t="s">
        <v>183</v>
      </c>
      <c r="E262" s="226" t="s">
        <v>1</v>
      </c>
      <c r="F262" s="227" t="s">
        <v>436</v>
      </c>
      <c r="G262" s="224"/>
      <c r="H262" s="228">
        <v>218.36</v>
      </c>
      <c r="I262" s="229"/>
      <c r="J262" s="224"/>
      <c r="K262" s="224"/>
      <c r="L262" s="230"/>
      <c r="M262" s="231"/>
      <c r="N262" s="232"/>
      <c r="O262" s="232"/>
      <c r="P262" s="232"/>
      <c r="Q262" s="232"/>
      <c r="R262" s="232"/>
      <c r="S262" s="232"/>
      <c r="T262" s="233"/>
      <c r="AT262" s="234" t="s">
        <v>183</v>
      </c>
      <c r="AU262" s="234" t="s">
        <v>82</v>
      </c>
      <c r="AV262" s="13" t="s">
        <v>82</v>
      </c>
      <c r="AW262" s="13" t="s">
        <v>30</v>
      </c>
      <c r="AX262" s="13" t="s">
        <v>80</v>
      </c>
      <c r="AY262" s="234" t="s">
        <v>175</v>
      </c>
    </row>
    <row r="263" spans="1:65" s="2" customFormat="1" ht="21.75" customHeight="1">
      <c r="A263" s="33"/>
      <c r="B263" s="34"/>
      <c r="C263" s="246" t="s">
        <v>437</v>
      </c>
      <c r="D263" s="246" t="s">
        <v>285</v>
      </c>
      <c r="E263" s="247" t="s">
        <v>438</v>
      </c>
      <c r="F263" s="248" t="s">
        <v>439</v>
      </c>
      <c r="G263" s="249" t="s">
        <v>180</v>
      </c>
      <c r="H263" s="250">
        <v>10</v>
      </c>
      <c r="I263" s="251"/>
      <c r="J263" s="252">
        <f>ROUND(I263*H263,2)</f>
        <v>0</v>
      </c>
      <c r="K263" s="253"/>
      <c r="L263" s="254"/>
      <c r="M263" s="255" t="s">
        <v>1</v>
      </c>
      <c r="N263" s="256" t="s">
        <v>38</v>
      </c>
      <c r="O263" s="70"/>
      <c r="P263" s="219">
        <f>O263*H263</f>
        <v>0</v>
      </c>
      <c r="Q263" s="219">
        <v>0.13100000000000001</v>
      </c>
      <c r="R263" s="219">
        <f>Q263*H263</f>
        <v>1.31</v>
      </c>
      <c r="S263" s="219">
        <v>0</v>
      </c>
      <c r="T263" s="220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21" t="s">
        <v>209</v>
      </c>
      <c r="AT263" s="221" t="s">
        <v>285</v>
      </c>
      <c r="AU263" s="221" t="s">
        <v>82</v>
      </c>
      <c r="AY263" s="16" t="s">
        <v>175</v>
      </c>
      <c r="BE263" s="222">
        <f>IF(N263="základní",J263,0)</f>
        <v>0</v>
      </c>
      <c r="BF263" s="222">
        <f>IF(N263="snížená",J263,0)</f>
        <v>0</v>
      </c>
      <c r="BG263" s="222">
        <f>IF(N263="zákl. přenesená",J263,0)</f>
        <v>0</v>
      </c>
      <c r="BH263" s="222">
        <f>IF(N263="sníž. přenesená",J263,0)</f>
        <v>0</v>
      </c>
      <c r="BI263" s="222">
        <f>IF(N263="nulová",J263,0)</f>
        <v>0</v>
      </c>
      <c r="BJ263" s="16" t="s">
        <v>80</v>
      </c>
      <c r="BK263" s="222">
        <f>ROUND(I263*H263,2)</f>
        <v>0</v>
      </c>
      <c r="BL263" s="16" t="s">
        <v>181</v>
      </c>
      <c r="BM263" s="221" t="s">
        <v>440</v>
      </c>
    </row>
    <row r="264" spans="1:65" s="12" customFormat="1" ht="22.9" customHeight="1">
      <c r="B264" s="193"/>
      <c r="C264" s="194"/>
      <c r="D264" s="195" t="s">
        <v>72</v>
      </c>
      <c r="E264" s="207" t="s">
        <v>441</v>
      </c>
      <c r="F264" s="207" t="s">
        <v>442</v>
      </c>
      <c r="G264" s="194"/>
      <c r="H264" s="194"/>
      <c r="I264" s="197"/>
      <c r="J264" s="208">
        <f>BK264</f>
        <v>0</v>
      </c>
      <c r="K264" s="194"/>
      <c r="L264" s="199"/>
      <c r="M264" s="200"/>
      <c r="N264" s="201"/>
      <c r="O264" s="201"/>
      <c r="P264" s="202">
        <f>SUM(P265:P278)</f>
        <v>0</v>
      </c>
      <c r="Q264" s="201"/>
      <c r="R264" s="202">
        <f>SUM(R265:R278)</f>
        <v>125.35599999999999</v>
      </c>
      <c r="S264" s="201"/>
      <c r="T264" s="203">
        <f>SUM(T265:T278)</f>
        <v>0</v>
      </c>
      <c r="AR264" s="204" t="s">
        <v>80</v>
      </c>
      <c r="AT264" s="205" t="s">
        <v>72</v>
      </c>
      <c r="AU264" s="205" t="s">
        <v>80</v>
      </c>
      <c r="AY264" s="204" t="s">
        <v>175</v>
      </c>
      <c r="BK264" s="206">
        <f>SUM(BK265:BK278)</f>
        <v>0</v>
      </c>
    </row>
    <row r="265" spans="1:65" s="2" customFormat="1" ht="21.75" customHeight="1">
      <c r="A265" s="33"/>
      <c r="B265" s="34"/>
      <c r="C265" s="209" t="s">
        <v>443</v>
      </c>
      <c r="D265" s="209" t="s">
        <v>177</v>
      </c>
      <c r="E265" s="210" t="s">
        <v>444</v>
      </c>
      <c r="F265" s="211" t="s">
        <v>445</v>
      </c>
      <c r="G265" s="212" t="s">
        <v>180</v>
      </c>
      <c r="H265" s="213">
        <v>15</v>
      </c>
      <c r="I265" s="214"/>
      <c r="J265" s="215">
        <f>ROUND(I265*H265,2)</f>
        <v>0</v>
      </c>
      <c r="K265" s="216"/>
      <c r="L265" s="38"/>
      <c r="M265" s="217" t="s">
        <v>1</v>
      </c>
      <c r="N265" s="218" t="s">
        <v>38</v>
      </c>
      <c r="O265" s="70"/>
      <c r="P265" s="219">
        <f>O265*H265</f>
        <v>0</v>
      </c>
      <c r="Q265" s="219">
        <v>0.10362</v>
      </c>
      <c r="R265" s="219">
        <f>Q265*H265</f>
        <v>1.5543</v>
      </c>
      <c r="S265" s="219">
        <v>0</v>
      </c>
      <c r="T265" s="220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21" t="s">
        <v>181</v>
      </c>
      <c r="AT265" s="221" t="s">
        <v>177</v>
      </c>
      <c r="AU265" s="221" t="s">
        <v>82</v>
      </c>
      <c r="AY265" s="16" t="s">
        <v>175</v>
      </c>
      <c r="BE265" s="222">
        <f>IF(N265="základní",J265,0)</f>
        <v>0</v>
      </c>
      <c r="BF265" s="222">
        <f>IF(N265="snížená",J265,0)</f>
        <v>0</v>
      </c>
      <c r="BG265" s="222">
        <f>IF(N265="zákl. přenesená",J265,0)</f>
        <v>0</v>
      </c>
      <c r="BH265" s="222">
        <f>IF(N265="sníž. přenesená",J265,0)</f>
        <v>0</v>
      </c>
      <c r="BI265" s="222">
        <f>IF(N265="nulová",J265,0)</f>
        <v>0</v>
      </c>
      <c r="BJ265" s="16" t="s">
        <v>80</v>
      </c>
      <c r="BK265" s="222">
        <f>ROUND(I265*H265,2)</f>
        <v>0</v>
      </c>
      <c r="BL265" s="16" t="s">
        <v>181</v>
      </c>
      <c r="BM265" s="221" t="s">
        <v>446</v>
      </c>
    </row>
    <row r="266" spans="1:65" s="13" customFormat="1" ht="11.25">
      <c r="B266" s="223"/>
      <c r="C266" s="224"/>
      <c r="D266" s="225" t="s">
        <v>183</v>
      </c>
      <c r="E266" s="226" t="s">
        <v>1</v>
      </c>
      <c r="F266" s="227" t="s">
        <v>447</v>
      </c>
      <c r="G266" s="224"/>
      <c r="H266" s="228">
        <v>15</v>
      </c>
      <c r="I266" s="229"/>
      <c r="J266" s="224"/>
      <c r="K266" s="224"/>
      <c r="L266" s="230"/>
      <c r="M266" s="231"/>
      <c r="N266" s="232"/>
      <c r="O266" s="232"/>
      <c r="P266" s="232"/>
      <c r="Q266" s="232"/>
      <c r="R266" s="232"/>
      <c r="S266" s="232"/>
      <c r="T266" s="233"/>
      <c r="AT266" s="234" t="s">
        <v>183</v>
      </c>
      <c r="AU266" s="234" t="s">
        <v>82</v>
      </c>
      <c r="AV266" s="13" t="s">
        <v>82</v>
      </c>
      <c r="AW266" s="13" t="s">
        <v>30</v>
      </c>
      <c r="AX266" s="13" t="s">
        <v>80</v>
      </c>
      <c r="AY266" s="234" t="s">
        <v>175</v>
      </c>
    </row>
    <row r="267" spans="1:65" s="2" customFormat="1" ht="21.75" customHeight="1">
      <c r="A267" s="33"/>
      <c r="B267" s="34"/>
      <c r="C267" s="246" t="s">
        <v>448</v>
      </c>
      <c r="D267" s="246" t="s">
        <v>285</v>
      </c>
      <c r="E267" s="247" t="s">
        <v>342</v>
      </c>
      <c r="F267" s="248" t="s">
        <v>343</v>
      </c>
      <c r="G267" s="249" t="s">
        <v>180</v>
      </c>
      <c r="H267" s="250">
        <v>15.45</v>
      </c>
      <c r="I267" s="251"/>
      <c r="J267" s="252">
        <f>ROUND(I267*H267,2)</f>
        <v>0</v>
      </c>
      <c r="K267" s="253"/>
      <c r="L267" s="254"/>
      <c r="M267" s="255" t="s">
        <v>1</v>
      </c>
      <c r="N267" s="256" t="s">
        <v>38</v>
      </c>
      <c r="O267" s="70"/>
      <c r="P267" s="219">
        <f>O267*H267</f>
        <v>0</v>
      </c>
      <c r="Q267" s="219">
        <v>0.17599999999999999</v>
      </c>
      <c r="R267" s="219">
        <f>Q267*H267</f>
        <v>2.7191999999999998</v>
      </c>
      <c r="S267" s="219">
        <v>0</v>
      </c>
      <c r="T267" s="220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221" t="s">
        <v>209</v>
      </c>
      <c r="AT267" s="221" t="s">
        <v>285</v>
      </c>
      <c r="AU267" s="221" t="s">
        <v>82</v>
      </c>
      <c r="AY267" s="16" t="s">
        <v>175</v>
      </c>
      <c r="BE267" s="222">
        <f>IF(N267="základní",J267,0)</f>
        <v>0</v>
      </c>
      <c r="BF267" s="222">
        <f>IF(N267="snížená",J267,0)</f>
        <v>0</v>
      </c>
      <c r="BG267" s="222">
        <f>IF(N267="zákl. přenesená",J267,0)</f>
        <v>0</v>
      </c>
      <c r="BH267" s="222">
        <f>IF(N267="sníž. přenesená",J267,0)</f>
        <v>0</v>
      </c>
      <c r="BI267" s="222">
        <f>IF(N267="nulová",J267,0)</f>
        <v>0</v>
      </c>
      <c r="BJ267" s="16" t="s">
        <v>80</v>
      </c>
      <c r="BK267" s="222">
        <f>ROUND(I267*H267,2)</f>
        <v>0</v>
      </c>
      <c r="BL267" s="16" t="s">
        <v>181</v>
      </c>
      <c r="BM267" s="221" t="s">
        <v>449</v>
      </c>
    </row>
    <row r="268" spans="1:65" s="13" customFormat="1" ht="11.25">
      <c r="B268" s="223"/>
      <c r="C268" s="224"/>
      <c r="D268" s="225" t="s">
        <v>183</v>
      </c>
      <c r="E268" s="226" t="s">
        <v>1</v>
      </c>
      <c r="F268" s="227" t="s">
        <v>450</v>
      </c>
      <c r="G268" s="224"/>
      <c r="H268" s="228">
        <v>15.45</v>
      </c>
      <c r="I268" s="229"/>
      <c r="J268" s="224"/>
      <c r="K268" s="224"/>
      <c r="L268" s="230"/>
      <c r="M268" s="231"/>
      <c r="N268" s="232"/>
      <c r="O268" s="232"/>
      <c r="P268" s="232"/>
      <c r="Q268" s="232"/>
      <c r="R268" s="232"/>
      <c r="S268" s="232"/>
      <c r="T268" s="233"/>
      <c r="AT268" s="234" t="s">
        <v>183</v>
      </c>
      <c r="AU268" s="234" t="s">
        <v>82</v>
      </c>
      <c r="AV268" s="13" t="s">
        <v>82</v>
      </c>
      <c r="AW268" s="13" t="s">
        <v>30</v>
      </c>
      <c r="AX268" s="13" t="s">
        <v>80</v>
      </c>
      <c r="AY268" s="234" t="s">
        <v>175</v>
      </c>
    </row>
    <row r="269" spans="1:65" s="2" customFormat="1" ht="21.75" customHeight="1">
      <c r="A269" s="33"/>
      <c r="B269" s="34"/>
      <c r="C269" s="209" t="s">
        <v>451</v>
      </c>
      <c r="D269" s="209" t="s">
        <v>177</v>
      </c>
      <c r="E269" s="210" t="s">
        <v>423</v>
      </c>
      <c r="F269" s="211" t="s">
        <v>424</v>
      </c>
      <c r="G269" s="212" t="s">
        <v>180</v>
      </c>
      <c r="H269" s="213">
        <v>425</v>
      </c>
      <c r="I269" s="214"/>
      <c r="J269" s="215">
        <f>ROUND(I269*H269,2)</f>
        <v>0</v>
      </c>
      <c r="K269" s="216"/>
      <c r="L269" s="38"/>
      <c r="M269" s="217" t="s">
        <v>1</v>
      </c>
      <c r="N269" s="218" t="s">
        <v>38</v>
      </c>
      <c r="O269" s="70"/>
      <c r="P269" s="219">
        <f>O269*H269</f>
        <v>0</v>
      </c>
      <c r="Q269" s="219">
        <v>0.10362</v>
      </c>
      <c r="R269" s="219">
        <f>Q269*H269</f>
        <v>44.038499999999999</v>
      </c>
      <c r="S269" s="219">
        <v>0</v>
      </c>
      <c r="T269" s="220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21" t="s">
        <v>181</v>
      </c>
      <c r="AT269" s="221" t="s">
        <v>177</v>
      </c>
      <c r="AU269" s="221" t="s">
        <v>82</v>
      </c>
      <c r="AY269" s="16" t="s">
        <v>175</v>
      </c>
      <c r="BE269" s="222">
        <f>IF(N269="základní",J269,0)</f>
        <v>0</v>
      </c>
      <c r="BF269" s="222">
        <f>IF(N269="snížená",J269,0)</f>
        <v>0</v>
      </c>
      <c r="BG269" s="222">
        <f>IF(N269="zákl. přenesená",J269,0)</f>
        <v>0</v>
      </c>
      <c r="BH269" s="222">
        <f>IF(N269="sníž. přenesená",J269,0)</f>
        <v>0</v>
      </c>
      <c r="BI269" s="222">
        <f>IF(N269="nulová",J269,0)</f>
        <v>0</v>
      </c>
      <c r="BJ269" s="16" t="s">
        <v>80</v>
      </c>
      <c r="BK269" s="222">
        <f>ROUND(I269*H269,2)</f>
        <v>0</v>
      </c>
      <c r="BL269" s="16" t="s">
        <v>181</v>
      </c>
      <c r="BM269" s="221" t="s">
        <v>452</v>
      </c>
    </row>
    <row r="270" spans="1:65" s="13" customFormat="1" ht="11.25">
      <c r="B270" s="223"/>
      <c r="C270" s="224"/>
      <c r="D270" s="225" t="s">
        <v>183</v>
      </c>
      <c r="E270" s="226" t="s">
        <v>1</v>
      </c>
      <c r="F270" s="227" t="s">
        <v>453</v>
      </c>
      <c r="G270" s="224"/>
      <c r="H270" s="228">
        <v>425</v>
      </c>
      <c r="I270" s="229"/>
      <c r="J270" s="224"/>
      <c r="K270" s="224"/>
      <c r="L270" s="230"/>
      <c r="M270" s="231"/>
      <c r="N270" s="232"/>
      <c r="O270" s="232"/>
      <c r="P270" s="232"/>
      <c r="Q270" s="232"/>
      <c r="R270" s="232"/>
      <c r="S270" s="232"/>
      <c r="T270" s="233"/>
      <c r="AT270" s="234" t="s">
        <v>183</v>
      </c>
      <c r="AU270" s="234" t="s">
        <v>82</v>
      </c>
      <c r="AV270" s="13" t="s">
        <v>82</v>
      </c>
      <c r="AW270" s="13" t="s">
        <v>30</v>
      </c>
      <c r="AX270" s="13" t="s">
        <v>80</v>
      </c>
      <c r="AY270" s="234" t="s">
        <v>175</v>
      </c>
    </row>
    <row r="271" spans="1:65" s="2" customFormat="1" ht="33" customHeight="1">
      <c r="A271" s="33"/>
      <c r="B271" s="34"/>
      <c r="C271" s="246" t="s">
        <v>454</v>
      </c>
      <c r="D271" s="246" t="s">
        <v>285</v>
      </c>
      <c r="E271" s="247" t="s">
        <v>455</v>
      </c>
      <c r="F271" s="248" t="s">
        <v>456</v>
      </c>
      <c r="G271" s="249" t="s">
        <v>180</v>
      </c>
      <c r="H271" s="250">
        <v>437.75</v>
      </c>
      <c r="I271" s="251"/>
      <c r="J271" s="252">
        <f>ROUND(I271*H271,2)</f>
        <v>0</v>
      </c>
      <c r="K271" s="253"/>
      <c r="L271" s="254"/>
      <c r="M271" s="255" t="s">
        <v>1</v>
      </c>
      <c r="N271" s="256" t="s">
        <v>38</v>
      </c>
      <c r="O271" s="70"/>
      <c r="P271" s="219">
        <f>O271*H271</f>
        <v>0</v>
      </c>
      <c r="Q271" s="219">
        <v>0.17599999999999999</v>
      </c>
      <c r="R271" s="219">
        <f>Q271*H271</f>
        <v>77.043999999999997</v>
      </c>
      <c r="S271" s="219">
        <v>0</v>
      </c>
      <c r="T271" s="220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21" t="s">
        <v>209</v>
      </c>
      <c r="AT271" s="221" t="s">
        <v>285</v>
      </c>
      <c r="AU271" s="221" t="s">
        <v>82</v>
      </c>
      <c r="AY271" s="16" t="s">
        <v>175</v>
      </c>
      <c r="BE271" s="222">
        <f>IF(N271="základní",J271,0)</f>
        <v>0</v>
      </c>
      <c r="BF271" s="222">
        <f>IF(N271="snížená",J271,0)</f>
        <v>0</v>
      </c>
      <c r="BG271" s="222">
        <f>IF(N271="zákl. přenesená",J271,0)</f>
        <v>0</v>
      </c>
      <c r="BH271" s="222">
        <f>IF(N271="sníž. přenesená",J271,0)</f>
        <v>0</v>
      </c>
      <c r="BI271" s="222">
        <f>IF(N271="nulová",J271,0)</f>
        <v>0</v>
      </c>
      <c r="BJ271" s="16" t="s">
        <v>80</v>
      </c>
      <c r="BK271" s="222">
        <f>ROUND(I271*H271,2)</f>
        <v>0</v>
      </c>
      <c r="BL271" s="16" t="s">
        <v>181</v>
      </c>
      <c r="BM271" s="221" t="s">
        <v>457</v>
      </c>
    </row>
    <row r="272" spans="1:65" s="13" customFormat="1" ht="11.25">
      <c r="B272" s="223"/>
      <c r="C272" s="224"/>
      <c r="D272" s="225" t="s">
        <v>183</v>
      </c>
      <c r="E272" s="226" t="s">
        <v>1</v>
      </c>
      <c r="F272" s="227" t="s">
        <v>458</v>
      </c>
      <c r="G272" s="224"/>
      <c r="H272" s="228">
        <v>437.75</v>
      </c>
      <c r="I272" s="229"/>
      <c r="J272" s="224"/>
      <c r="K272" s="224"/>
      <c r="L272" s="230"/>
      <c r="M272" s="231"/>
      <c r="N272" s="232"/>
      <c r="O272" s="232"/>
      <c r="P272" s="232"/>
      <c r="Q272" s="232"/>
      <c r="R272" s="232"/>
      <c r="S272" s="232"/>
      <c r="T272" s="233"/>
      <c r="AT272" s="234" t="s">
        <v>183</v>
      </c>
      <c r="AU272" s="234" t="s">
        <v>82</v>
      </c>
      <c r="AV272" s="13" t="s">
        <v>82</v>
      </c>
      <c r="AW272" s="13" t="s">
        <v>30</v>
      </c>
      <c r="AX272" s="13" t="s">
        <v>80</v>
      </c>
      <c r="AY272" s="234" t="s">
        <v>175</v>
      </c>
    </row>
    <row r="273" spans="1:65" s="2" customFormat="1" ht="16.5" customHeight="1">
      <c r="A273" s="33"/>
      <c r="B273" s="34"/>
      <c r="C273" s="209" t="s">
        <v>459</v>
      </c>
      <c r="D273" s="209" t="s">
        <v>177</v>
      </c>
      <c r="E273" s="210" t="s">
        <v>317</v>
      </c>
      <c r="F273" s="211" t="s">
        <v>318</v>
      </c>
      <c r="G273" s="212" t="s">
        <v>180</v>
      </c>
      <c r="H273" s="213">
        <v>97.5</v>
      </c>
      <c r="I273" s="214"/>
      <c r="J273" s="215">
        <f>ROUND(I273*H273,2)</f>
        <v>0</v>
      </c>
      <c r="K273" s="216"/>
      <c r="L273" s="38"/>
      <c r="M273" s="217" t="s">
        <v>1</v>
      </c>
      <c r="N273" s="218" t="s">
        <v>38</v>
      </c>
      <c r="O273" s="70"/>
      <c r="P273" s="219">
        <f>O273*H273</f>
        <v>0</v>
      </c>
      <c r="Q273" s="219">
        <v>0</v>
      </c>
      <c r="R273" s="219">
        <f>Q273*H273</f>
        <v>0</v>
      </c>
      <c r="S273" s="219">
        <v>0</v>
      </c>
      <c r="T273" s="220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221" t="s">
        <v>181</v>
      </c>
      <c r="AT273" s="221" t="s">
        <v>177</v>
      </c>
      <c r="AU273" s="221" t="s">
        <v>82</v>
      </c>
      <c r="AY273" s="16" t="s">
        <v>175</v>
      </c>
      <c r="BE273" s="222">
        <f>IF(N273="základní",J273,0)</f>
        <v>0</v>
      </c>
      <c r="BF273" s="222">
        <f>IF(N273="snížená",J273,0)</f>
        <v>0</v>
      </c>
      <c r="BG273" s="222">
        <f>IF(N273="zákl. přenesená",J273,0)</f>
        <v>0</v>
      </c>
      <c r="BH273" s="222">
        <f>IF(N273="sníž. přenesená",J273,0)</f>
        <v>0</v>
      </c>
      <c r="BI273" s="222">
        <f>IF(N273="nulová",J273,0)</f>
        <v>0</v>
      </c>
      <c r="BJ273" s="16" t="s">
        <v>80</v>
      </c>
      <c r="BK273" s="222">
        <f>ROUND(I273*H273,2)</f>
        <v>0</v>
      </c>
      <c r="BL273" s="16" t="s">
        <v>181</v>
      </c>
      <c r="BM273" s="221" t="s">
        <v>460</v>
      </c>
    </row>
    <row r="274" spans="1:65" s="13" customFormat="1" ht="11.25">
      <c r="B274" s="223"/>
      <c r="C274" s="224"/>
      <c r="D274" s="225" t="s">
        <v>183</v>
      </c>
      <c r="E274" s="226" t="s">
        <v>1</v>
      </c>
      <c r="F274" s="227" t="s">
        <v>461</v>
      </c>
      <c r="G274" s="224"/>
      <c r="H274" s="228">
        <v>97.5</v>
      </c>
      <c r="I274" s="229"/>
      <c r="J274" s="224"/>
      <c r="K274" s="224"/>
      <c r="L274" s="230"/>
      <c r="M274" s="231"/>
      <c r="N274" s="232"/>
      <c r="O274" s="232"/>
      <c r="P274" s="232"/>
      <c r="Q274" s="232"/>
      <c r="R274" s="232"/>
      <c r="S274" s="232"/>
      <c r="T274" s="233"/>
      <c r="AT274" s="234" t="s">
        <v>183</v>
      </c>
      <c r="AU274" s="234" t="s">
        <v>82</v>
      </c>
      <c r="AV274" s="13" t="s">
        <v>82</v>
      </c>
      <c r="AW274" s="13" t="s">
        <v>30</v>
      </c>
      <c r="AX274" s="13" t="s">
        <v>80</v>
      </c>
      <c r="AY274" s="234" t="s">
        <v>175</v>
      </c>
    </row>
    <row r="275" spans="1:65" s="2" customFormat="1" ht="21.75" customHeight="1">
      <c r="A275" s="33"/>
      <c r="B275" s="34"/>
      <c r="C275" s="209" t="s">
        <v>462</v>
      </c>
      <c r="D275" s="209" t="s">
        <v>177</v>
      </c>
      <c r="E275" s="210" t="s">
        <v>463</v>
      </c>
      <c r="F275" s="211" t="s">
        <v>464</v>
      </c>
      <c r="G275" s="212" t="s">
        <v>180</v>
      </c>
      <c r="H275" s="213">
        <v>380</v>
      </c>
      <c r="I275" s="214"/>
      <c r="J275" s="215">
        <f>ROUND(I275*H275,2)</f>
        <v>0</v>
      </c>
      <c r="K275" s="216"/>
      <c r="L275" s="38"/>
      <c r="M275" s="217" t="s">
        <v>1</v>
      </c>
      <c r="N275" s="218" t="s">
        <v>38</v>
      </c>
      <c r="O275" s="70"/>
      <c r="P275" s="219">
        <f>O275*H275</f>
        <v>0</v>
      </c>
      <c r="Q275" s="219">
        <v>0</v>
      </c>
      <c r="R275" s="219">
        <f>Q275*H275</f>
        <v>0</v>
      </c>
      <c r="S275" s="219">
        <v>0</v>
      </c>
      <c r="T275" s="220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21" t="s">
        <v>181</v>
      </c>
      <c r="AT275" s="221" t="s">
        <v>177</v>
      </c>
      <c r="AU275" s="221" t="s">
        <v>82</v>
      </c>
      <c r="AY275" s="16" t="s">
        <v>175</v>
      </c>
      <c r="BE275" s="222">
        <f>IF(N275="základní",J275,0)</f>
        <v>0</v>
      </c>
      <c r="BF275" s="222">
        <f>IF(N275="snížená",J275,0)</f>
        <v>0</v>
      </c>
      <c r="BG275" s="222">
        <f>IF(N275="zákl. přenesená",J275,0)</f>
        <v>0</v>
      </c>
      <c r="BH275" s="222">
        <f>IF(N275="sníž. přenesená",J275,0)</f>
        <v>0</v>
      </c>
      <c r="BI275" s="222">
        <f>IF(N275="nulová",J275,0)</f>
        <v>0</v>
      </c>
      <c r="BJ275" s="16" t="s">
        <v>80</v>
      </c>
      <c r="BK275" s="222">
        <f>ROUND(I275*H275,2)</f>
        <v>0</v>
      </c>
      <c r="BL275" s="16" t="s">
        <v>181</v>
      </c>
      <c r="BM275" s="221" t="s">
        <v>465</v>
      </c>
    </row>
    <row r="276" spans="1:65" s="13" customFormat="1" ht="11.25">
      <c r="B276" s="223"/>
      <c r="C276" s="224"/>
      <c r="D276" s="225" t="s">
        <v>183</v>
      </c>
      <c r="E276" s="226" t="s">
        <v>1</v>
      </c>
      <c r="F276" s="227" t="s">
        <v>466</v>
      </c>
      <c r="G276" s="224"/>
      <c r="H276" s="228">
        <v>380</v>
      </c>
      <c r="I276" s="229"/>
      <c r="J276" s="224"/>
      <c r="K276" s="224"/>
      <c r="L276" s="230"/>
      <c r="M276" s="231"/>
      <c r="N276" s="232"/>
      <c r="O276" s="232"/>
      <c r="P276" s="232"/>
      <c r="Q276" s="232"/>
      <c r="R276" s="232"/>
      <c r="S276" s="232"/>
      <c r="T276" s="233"/>
      <c r="AT276" s="234" t="s">
        <v>183</v>
      </c>
      <c r="AU276" s="234" t="s">
        <v>82</v>
      </c>
      <c r="AV276" s="13" t="s">
        <v>82</v>
      </c>
      <c r="AW276" s="13" t="s">
        <v>30</v>
      </c>
      <c r="AX276" s="13" t="s">
        <v>80</v>
      </c>
      <c r="AY276" s="234" t="s">
        <v>175</v>
      </c>
    </row>
    <row r="277" spans="1:65" s="2" customFormat="1" ht="21.75" customHeight="1">
      <c r="A277" s="33"/>
      <c r="B277" s="34"/>
      <c r="C277" s="209" t="s">
        <v>467</v>
      </c>
      <c r="D277" s="209" t="s">
        <v>177</v>
      </c>
      <c r="E277" s="210" t="s">
        <v>468</v>
      </c>
      <c r="F277" s="211" t="s">
        <v>469</v>
      </c>
      <c r="G277" s="212" t="s">
        <v>180</v>
      </c>
      <c r="H277" s="213">
        <v>75</v>
      </c>
      <c r="I277" s="214"/>
      <c r="J277" s="215">
        <f>ROUND(I277*H277,2)</f>
        <v>0</v>
      </c>
      <c r="K277" s="216"/>
      <c r="L277" s="38"/>
      <c r="M277" s="217" t="s">
        <v>1</v>
      </c>
      <c r="N277" s="218" t="s">
        <v>38</v>
      </c>
      <c r="O277" s="70"/>
      <c r="P277" s="219">
        <f>O277*H277</f>
        <v>0</v>
      </c>
      <c r="Q277" s="219">
        <v>0</v>
      </c>
      <c r="R277" s="219">
        <f>Q277*H277</f>
        <v>0</v>
      </c>
      <c r="S277" s="219">
        <v>0</v>
      </c>
      <c r="T277" s="220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221" t="s">
        <v>181</v>
      </c>
      <c r="AT277" s="221" t="s">
        <v>177</v>
      </c>
      <c r="AU277" s="221" t="s">
        <v>82</v>
      </c>
      <c r="AY277" s="16" t="s">
        <v>175</v>
      </c>
      <c r="BE277" s="222">
        <f>IF(N277="základní",J277,0)</f>
        <v>0</v>
      </c>
      <c r="BF277" s="222">
        <f>IF(N277="snížená",J277,0)</f>
        <v>0</v>
      </c>
      <c r="BG277" s="222">
        <f>IF(N277="zákl. přenesená",J277,0)</f>
        <v>0</v>
      </c>
      <c r="BH277" s="222">
        <f>IF(N277="sníž. přenesená",J277,0)</f>
        <v>0</v>
      </c>
      <c r="BI277" s="222">
        <f>IF(N277="nulová",J277,0)</f>
        <v>0</v>
      </c>
      <c r="BJ277" s="16" t="s">
        <v>80</v>
      </c>
      <c r="BK277" s="222">
        <f>ROUND(I277*H277,2)</f>
        <v>0</v>
      </c>
      <c r="BL277" s="16" t="s">
        <v>181</v>
      </c>
      <c r="BM277" s="221" t="s">
        <v>470</v>
      </c>
    </row>
    <row r="278" spans="1:65" s="13" customFormat="1" ht="11.25">
      <c r="B278" s="223"/>
      <c r="C278" s="224"/>
      <c r="D278" s="225" t="s">
        <v>183</v>
      </c>
      <c r="E278" s="226" t="s">
        <v>1</v>
      </c>
      <c r="F278" s="227" t="s">
        <v>471</v>
      </c>
      <c r="G278" s="224"/>
      <c r="H278" s="228">
        <v>75</v>
      </c>
      <c r="I278" s="229"/>
      <c r="J278" s="224"/>
      <c r="K278" s="224"/>
      <c r="L278" s="230"/>
      <c r="M278" s="231"/>
      <c r="N278" s="232"/>
      <c r="O278" s="232"/>
      <c r="P278" s="232"/>
      <c r="Q278" s="232"/>
      <c r="R278" s="232"/>
      <c r="S278" s="232"/>
      <c r="T278" s="233"/>
      <c r="AT278" s="234" t="s">
        <v>183</v>
      </c>
      <c r="AU278" s="234" t="s">
        <v>82</v>
      </c>
      <c r="AV278" s="13" t="s">
        <v>82</v>
      </c>
      <c r="AW278" s="13" t="s">
        <v>30</v>
      </c>
      <c r="AX278" s="13" t="s">
        <v>80</v>
      </c>
      <c r="AY278" s="234" t="s">
        <v>175</v>
      </c>
    </row>
    <row r="279" spans="1:65" s="12" customFormat="1" ht="22.9" customHeight="1">
      <c r="B279" s="193"/>
      <c r="C279" s="194"/>
      <c r="D279" s="195" t="s">
        <v>72</v>
      </c>
      <c r="E279" s="207" t="s">
        <v>472</v>
      </c>
      <c r="F279" s="207" t="s">
        <v>473</v>
      </c>
      <c r="G279" s="194"/>
      <c r="H279" s="194"/>
      <c r="I279" s="197"/>
      <c r="J279" s="208">
        <f>BK279</f>
        <v>0</v>
      </c>
      <c r="K279" s="194"/>
      <c r="L279" s="199"/>
      <c r="M279" s="200"/>
      <c r="N279" s="201"/>
      <c r="O279" s="201"/>
      <c r="P279" s="202">
        <f>SUM(P280:P287)</f>
        <v>0</v>
      </c>
      <c r="Q279" s="201"/>
      <c r="R279" s="202">
        <f>SUM(R280:R287)</f>
        <v>227.92000000000002</v>
      </c>
      <c r="S279" s="201"/>
      <c r="T279" s="203">
        <f>SUM(T280:T287)</f>
        <v>0</v>
      </c>
      <c r="AR279" s="204" t="s">
        <v>80</v>
      </c>
      <c r="AT279" s="205" t="s">
        <v>72</v>
      </c>
      <c r="AU279" s="205" t="s">
        <v>80</v>
      </c>
      <c r="AY279" s="204" t="s">
        <v>175</v>
      </c>
      <c r="BK279" s="206">
        <f>SUM(BK280:BK287)</f>
        <v>0</v>
      </c>
    </row>
    <row r="280" spans="1:65" s="2" customFormat="1" ht="21.75" customHeight="1">
      <c r="A280" s="33"/>
      <c r="B280" s="34"/>
      <c r="C280" s="209" t="s">
        <v>474</v>
      </c>
      <c r="D280" s="209" t="s">
        <v>177</v>
      </c>
      <c r="E280" s="210" t="s">
        <v>475</v>
      </c>
      <c r="F280" s="211" t="s">
        <v>476</v>
      </c>
      <c r="G280" s="212" t="s">
        <v>180</v>
      </c>
      <c r="H280" s="213">
        <v>800</v>
      </c>
      <c r="I280" s="214"/>
      <c r="J280" s="215">
        <f>ROUND(I280*H280,2)</f>
        <v>0</v>
      </c>
      <c r="K280" s="216"/>
      <c r="L280" s="38"/>
      <c r="M280" s="217" t="s">
        <v>1</v>
      </c>
      <c r="N280" s="218" t="s">
        <v>38</v>
      </c>
      <c r="O280" s="70"/>
      <c r="P280" s="219">
        <f>O280*H280</f>
        <v>0</v>
      </c>
      <c r="Q280" s="219">
        <v>0.10362</v>
      </c>
      <c r="R280" s="219">
        <f>Q280*H280</f>
        <v>82.896000000000001</v>
      </c>
      <c r="S280" s="219">
        <v>0</v>
      </c>
      <c r="T280" s="220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221" t="s">
        <v>181</v>
      </c>
      <c r="AT280" s="221" t="s">
        <v>177</v>
      </c>
      <c r="AU280" s="221" t="s">
        <v>82</v>
      </c>
      <c r="AY280" s="16" t="s">
        <v>175</v>
      </c>
      <c r="BE280" s="222">
        <f>IF(N280="základní",J280,0)</f>
        <v>0</v>
      </c>
      <c r="BF280" s="222">
        <f>IF(N280="snížená",J280,0)</f>
        <v>0</v>
      </c>
      <c r="BG280" s="222">
        <f>IF(N280="zákl. přenesená",J280,0)</f>
        <v>0</v>
      </c>
      <c r="BH280" s="222">
        <f>IF(N280="sníž. přenesená",J280,0)</f>
        <v>0</v>
      </c>
      <c r="BI280" s="222">
        <f>IF(N280="nulová",J280,0)</f>
        <v>0</v>
      </c>
      <c r="BJ280" s="16" t="s">
        <v>80</v>
      </c>
      <c r="BK280" s="222">
        <f>ROUND(I280*H280,2)</f>
        <v>0</v>
      </c>
      <c r="BL280" s="16" t="s">
        <v>181</v>
      </c>
      <c r="BM280" s="221" t="s">
        <v>477</v>
      </c>
    </row>
    <row r="281" spans="1:65" s="13" customFormat="1" ht="11.25">
      <c r="B281" s="223"/>
      <c r="C281" s="224"/>
      <c r="D281" s="225" t="s">
        <v>183</v>
      </c>
      <c r="E281" s="226" t="s">
        <v>1</v>
      </c>
      <c r="F281" s="227" t="s">
        <v>478</v>
      </c>
      <c r="G281" s="224"/>
      <c r="H281" s="228">
        <v>800</v>
      </c>
      <c r="I281" s="229"/>
      <c r="J281" s="224"/>
      <c r="K281" s="224"/>
      <c r="L281" s="230"/>
      <c r="M281" s="231"/>
      <c r="N281" s="232"/>
      <c r="O281" s="232"/>
      <c r="P281" s="232"/>
      <c r="Q281" s="232"/>
      <c r="R281" s="232"/>
      <c r="S281" s="232"/>
      <c r="T281" s="233"/>
      <c r="AT281" s="234" t="s">
        <v>183</v>
      </c>
      <c r="AU281" s="234" t="s">
        <v>82</v>
      </c>
      <c r="AV281" s="13" t="s">
        <v>82</v>
      </c>
      <c r="AW281" s="13" t="s">
        <v>30</v>
      </c>
      <c r="AX281" s="13" t="s">
        <v>80</v>
      </c>
      <c r="AY281" s="234" t="s">
        <v>175</v>
      </c>
    </row>
    <row r="282" spans="1:65" s="2" customFormat="1" ht="16.5" customHeight="1">
      <c r="A282" s="33"/>
      <c r="B282" s="34"/>
      <c r="C282" s="246" t="s">
        <v>479</v>
      </c>
      <c r="D282" s="246" t="s">
        <v>285</v>
      </c>
      <c r="E282" s="247" t="s">
        <v>480</v>
      </c>
      <c r="F282" s="248" t="s">
        <v>481</v>
      </c>
      <c r="G282" s="249" t="s">
        <v>180</v>
      </c>
      <c r="H282" s="250">
        <v>824</v>
      </c>
      <c r="I282" s="251"/>
      <c r="J282" s="252">
        <f>ROUND(I282*H282,2)</f>
        <v>0</v>
      </c>
      <c r="K282" s="253"/>
      <c r="L282" s="254"/>
      <c r="M282" s="255" t="s">
        <v>1</v>
      </c>
      <c r="N282" s="256" t="s">
        <v>38</v>
      </c>
      <c r="O282" s="70"/>
      <c r="P282" s="219">
        <f>O282*H282</f>
        <v>0</v>
      </c>
      <c r="Q282" s="219">
        <v>0.17599999999999999</v>
      </c>
      <c r="R282" s="219">
        <f>Q282*H282</f>
        <v>145.024</v>
      </c>
      <c r="S282" s="219">
        <v>0</v>
      </c>
      <c r="T282" s="220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221" t="s">
        <v>209</v>
      </c>
      <c r="AT282" s="221" t="s">
        <v>285</v>
      </c>
      <c r="AU282" s="221" t="s">
        <v>82</v>
      </c>
      <c r="AY282" s="16" t="s">
        <v>175</v>
      </c>
      <c r="BE282" s="222">
        <f>IF(N282="základní",J282,0)</f>
        <v>0</v>
      </c>
      <c r="BF282" s="222">
        <f>IF(N282="snížená",J282,0)</f>
        <v>0</v>
      </c>
      <c r="BG282" s="222">
        <f>IF(N282="zákl. přenesená",J282,0)</f>
        <v>0</v>
      </c>
      <c r="BH282" s="222">
        <f>IF(N282="sníž. přenesená",J282,0)</f>
        <v>0</v>
      </c>
      <c r="BI282" s="222">
        <f>IF(N282="nulová",J282,0)</f>
        <v>0</v>
      </c>
      <c r="BJ282" s="16" t="s">
        <v>80</v>
      </c>
      <c r="BK282" s="222">
        <f>ROUND(I282*H282,2)</f>
        <v>0</v>
      </c>
      <c r="BL282" s="16" t="s">
        <v>181</v>
      </c>
      <c r="BM282" s="221" t="s">
        <v>482</v>
      </c>
    </row>
    <row r="283" spans="1:65" s="13" customFormat="1" ht="11.25">
      <c r="B283" s="223"/>
      <c r="C283" s="224"/>
      <c r="D283" s="225" t="s">
        <v>183</v>
      </c>
      <c r="E283" s="226" t="s">
        <v>1</v>
      </c>
      <c r="F283" s="227" t="s">
        <v>483</v>
      </c>
      <c r="G283" s="224"/>
      <c r="H283" s="228">
        <v>824</v>
      </c>
      <c r="I283" s="229"/>
      <c r="J283" s="224"/>
      <c r="K283" s="224"/>
      <c r="L283" s="230"/>
      <c r="M283" s="231"/>
      <c r="N283" s="232"/>
      <c r="O283" s="232"/>
      <c r="P283" s="232"/>
      <c r="Q283" s="232"/>
      <c r="R283" s="232"/>
      <c r="S283" s="232"/>
      <c r="T283" s="233"/>
      <c r="AT283" s="234" t="s">
        <v>183</v>
      </c>
      <c r="AU283" s="234" t="s">
        <v>82</v>
      </c>
      <c r="AV283" s="13" t="s">
        <v>82</v>
      </c>
      <c r="AW283" s="13" t="s">
        <v>30</v>
      </c>
      <c r="AX283" s="13" t="s">
        <v>80</v>
      </c>
      <c r="AY283" s="234" t="s">
        <v>175</v>
      </c>
    </row>
    <row r="284" spans="1:65" s="2" customFormat="1" ht="16.5" customHeight="1">
      <c r="A284" s="33"/>
      <c r="B284" s="34"/>
      <c r="C284" s="209" t="s">
        <v>484</v>
      </c>
      <c r="D284" s="209" t="s">
        <v>177</v>
      </c>
      <c r="E284" s="210" t="s">
        <v>317</v>
      </c>
      <c r="F284" s="211" t="s">
        <v>318</v>
      </c>
      <c r="G284" s="212" t="s">
        <v>180</v>
      </c>
      <c r="H284" s="213">
        <v>517</v>
      </c>
      <c r="I284" s="214"/>
      <c r="J284" s="215">
        <f>ROUND(I284*H284,2)</f>
        <v>0</v>
      </c>
      <c r="K284" s="216"/>
      <c r="L284" s="38"/>
      <c r="M284" s="217" t="s">
        <v>1</v>
      </c>
      <c r="N284" s="218" t="s">
        <v>38</v>
      </c>
      <c r="O284" s="70"/>
      <c r="P284" s="219">
        <f>O284*H284</f>
        <v>0</v>
      </c>
      <c r="Q284" s="219">
        <v>0</v>
      </c>
      <c r="R284" s="219">
        <f>Q284*H284</f>
        <v>0</v>
      </c>
      <c r="S284" s="219">
        <v>0</v>
      </c>
      <c r="T284" s="220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221" t="s">
        <v>181</v>
      </c>
      <c r="AT284" s="221" t="s">
        <v>177</v>
      </c>
      <c r="AU284" s="221" t="s">
        <v>82</v>
      </c>
      <c r="AY284" s="16" t="s">
        <v>175</v>
      </c>
      <c r="BE284" s="222">
        <f>IF(N284="základní",J284,0)</f>
        <v>0</v>
      </c>
      <c r="BF284" s="222">
        <f>IF(N284="snížená",J284,0)</f>
        <v>0</v>
      </c>
      <c r="BG284" s="222">
        <f>IF(N284="zákl. přenesená",J284,0)</f>
        <v>0</v>
      </c>
      <c r="BH284" s="222">
        <f>IF(N284="sníž. přenesená",J284,0)</f>
        <v>0</v>
      </c>
      <c r="BI284" s="222">
        <f>IF(N284="nulová",J284,0)</f>
        <v>0</v>
      </c>
      <c r="BJ284" s="16" t="s">
        <v>80</v>
      </c>
      <c r="BK284" s="222">
        <f>ROUND(I284*H284,2)</f>
        <v>0</v>
      </c>
      <c r="BL284" s="16" t="s">
        <v>181</v>
      </c>
      <c r="BM284" s="221" t="s">
        <v>485</v>
      </c>
    </row>
    <row r="285" spans="1:65" s="13" customFormat="1" ht="11.25">
      <c r="B285" s="223"/>
      <c r="C285" s="224"/>
      <c r="D285" s="225" t="s">
        <v>183</v>
      </c>
      <c r="E285" s="226" t="s">
        <v>1</v>
      </c>
      <c r="F285" s="227" t="s">
        <v>486</v>
      </c>
      <c r="G285" s="224"/>
      <c r="H285" s="228">
        <v>517</v>
      </c>
      <c r="I285" s="229"/>
      <c r="J285" s="224"/>
      <c r="K285" s="224"/>
      <c r="L285" s="230"/>
      <c r="M285" s="231"/>
      <c r="N285" s="232"/>
      <c r="O285" s="232"/>
      <c r="P285" s="232"/>
      <c r="Q285" s="232"/>
      <c r="R285" s="232"/>
      <c r="S285" s="232"/>
      <c r="T285" s="233"/>
      <c r="AT285" s="234" t="s">
        <v>183</v>
      </c>
      <c r="AU285" s="234" t="s">
        <v>82</v>
      </c>
      <c r="AV285" s="13" t="s">
        <v>82</v>
      </c>
      <c r="AW285" s="13" t="s">
        <v>30</v>
      </c>
      <c r="AX285" s="13" t="s">
        <v>80</v>
      </c>
      <c r="AY285" s="234" t="s">
        <v>175</v>
      </c>
    </row>
    <row r="286" spans="1:65" s="2" customFormat="1" ht="21.75" customHeight="1">
      <c r="A286" s="33"/>
      <c r="B286" s="34"/>
      <c r="C286" s="209" t="s">
        <v>487</v>
      </c>
      <c r="D286" s="209" t="s">
        <v>177</v>
      </c>
      <c r="E286" s="210" t="s">
        <v>468</v>
      </c>
      <c r="F286" s="211" t="s">
        <v>469</v>
      </c>
      <c r="G286" s="212" t="s">
        <v>180</v>
      </c>
      <c r="H286" s="213">
        <v>470</v>
      </c>
      <c r="I286" s="214"/>
      <c r="J286" s="215">
        <f>ROUND(I286*H286,2)</f>
        <v>0</v>
      </c>
      <c r="K286" s="216"/>
      <c r="L286" s="38"/>
      <c r="M286" s="217" t="s">
        <v>1</v>
      </c>
      <c r="N286" s="218" t="s">
        <v>38</v>
      </c>
      <c r="O286" s="70"/>
      <c r="P286" s="219">
        <f>O286*H286</f>
        <v>0</v>
      </c>
      <c r="Q286" s="219">
        <v>0</v>
      </c>
      <c r="R286" s="219">
        <f>Q286*H286</f>
        <v>0</v>
      </c>
      <c r="S286" s="219">
        <v>0</v>
      </c>
      <c r="T286" s="220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221" t="s">
        <v>181</v>
      </c>
      <c r="AT286" s="221" t="s">
        <v>177</v>
      </c>
      <c r="AU286" s="221" t="s">
        <v>82</v>
      </c>
      <c r="AY286" s="16" t="s">
        <v>175</v>
      </c>
      <c r="BE286" s="222">
        <f>IF(N286="základní",J286,0)</f>
        <v>0</v>
      </c>
      <c r="BF286" s="222">
        <f>IF(N286="snížená",J286,0)</f>
        <v>0</v>
      </c>
      <c r="BG286" s="222">
        <f>IF(N286="zákl. přenesená",J286,0)</f>
        <v>0</v>
      </c>
      <c r="BH286" s="222">
        <f>IF(N286="sníž. přenesená",J286,0)</f>
        <v>0</v>
      </c>
      <c r="BI286" s="222">
        <f>IF(N286="nulová",J286,0)</f>
        <v>0</v>
      </c>
      <c r="BJ286" s="16" t="s">
        <v>80</v>
      </c>
      <c r="BK286" s="222">
        <f>ROUND(I286*H286,2)</f>
        <v>0</v>
      </c>
      <c r="BL286" s="16" t="s">
        <v>181</v>
      </c>
      <c r="BM286" s="221" t="s">
        <v>488</v>
      </c>
    </row>
    <row r="287" spans="1:65" s="13" customFormat="1" ht="11.25">
      <c r="B287" s="223"/>
      <c r="C287" s="224"/>
      <c r="D287" s="225" t="s">
        <v>183</v>
      </c>
      <c r="E287" s="226" t="s">
        <v>1</v>
      </c>
      <c r="F287" s="227" t="s">
        <v>489</v>
      </c>
      <c r="G287" s="224"/>
      <c r="H287" s="228">
        <v>470</v>
      </c>
      <c r="I287" s="229"/>
      <c r="J287" s="224"/>
      <c r="K287" s="224"/>
      <c r="L287" s="230"/>
      <c r="M287" s="231"/>
      <c r="N287" s="232"/>
      <c r="O287" s="232"/>
      <c r="P287" s="232"/>
      <c r="Q287" s="232"/>
      <c r="R287" s="232"/>
      <c r="S287" s="232"/>
      <c r="T287" s="233"/>
      <c r="AT287" s="234" t="s">
        <v>183</v>
      </c>
      <c r="AU287" s="234" t="s">
        <v>82</v>
      </c>
      <c r="AV287" s="13" t="s">
        <v>82</v>
      </c>
      <c r="AW287" s="13" t="s">
        <v>30</v>
      </c>
      <c r="AX287" s="13" t="s">
        <v>80</v>
      </c>
      <c r="AY287" s="234" t="s">
        <v>175</v>
      </c>
    </row>
    <row r="288" spans="1:65" s="12" customFormat="1" ht="22.9" customHeight="1">
      <c r="B288" s="193"/>
      <c r="C288" s="194"/>
      <c r="D288" s="195" t="s">
        <v>72</v>
      </c>
      <c r="E288" s="207" t="s">
        <v>490</v>
      </c>
      <c r="F288" s="207" t="s">
        <v>491</v>
      </c>
      <c r="G288" s="194"/>
      <c r="H288" s="194"/>
      <c r="I288" s="197"/>
      <c r="J288" s="208">
        <f>BK288</f>
        <v>0</v>
      </c>
      <c r="K288" s="194"/>
      <c r="L288" s="199"/>
      <c r="M288" s="200"/>
      <c r="N288" s="201"/>
      <c r="O288" s="201"/>
      <c r="P288" s="202">
        <f>SUM(P289:P296)</f>
        <v>0</v>
      </c>
      <c r="Q288" s="201"/>
      <c r="R288" s="202">
        <f>SUM(R289:R296)</f>
        <v>0</v>
      </c>
      <c r="S288" s="201"/>
      <c r="T288" s="203">
        <f>SUM(T289:T296)</f>
        <v>0</v>
      </c>
      <c r="AR288" s="204" t="s">
        <v>80</v>
      </c>
      <c r="AT288" s="205" t="s">
        <v>72</v>
      </c>
      <c r="AU288" s="205" t="s">
        <v>80</v>
      </c>
      <c r="AY288" s="204" t="s">
        <v>175</v>
      </c>
      <c r="BK288" s="206">
        <f>SUM(BK289:BK296)</f>
        <v>0</v>
      </c>
    </row>
    <row r="289" spans="1:65" s="2" customFormat="1" ht="16.5" customHeight="1">
      <c r="A289" s="33"/>
      <c r="B289" s="34"/>
      <c r="C289" s="209" t="s">
        <v>492</v>
      </c>
      <c r="D289" s="209" t="s">
        <v>177</v>
      </c>
      <c r="E289" s="210" t="s">
        <v>328</v>
      </c>
      <c r="F289" s="211" t="s">
        <v>329</v>
      </c>
      <c r="G289" s="212" t="s">
        <v>180</v>
      </c>
      <c r="H289" s="213">
        <v>1788</v>
      </c>
      <c r="I289" s="214"/>
      <c r="J289" s="215">
        <f>ROUND(I289*H289,2)</f>
        <v>0</v>
      </c>
      <c r="K289" s="216"/>
      <c r="L289" s="38"/>
      <c r="M289" s="217" t="s">
        <v>1</v>
      </c>
      <c r="N289" s="218" t="s">
        <v>38</v>
      </c>
      <c r="O289" s="70"/>
      <c r="P289" s="219">
        <f>O289*H289</f>
        <v>0</v>
      </c>
      <c r="Q289" s="219">
        <v>0</v>
      </c>
      <c r="R289" s="219">
        <f>Q289*H289</f>
        <v>0</v>
      </c>
      <c r="S289" s="219">
        <v>0</v>
      </c>
      <c r="T289" s="220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221" t="s">
        <v>181</v>
      </c>
      <c r="AT289" s="221" t="s">
        <v>177</v>
      </c>
      <c r="AU289" s="221" t="s">
        <v>82</v>
      </c>
      <c r="AY289" s="16" t="s">
        <v>175</v>
      </c>
      <c r="BE289" s="222">
        <f>IF(N289="základní",J289,0)</f>
        <v>0</v>
      </c>
      <c r="BF289" s="222">
        <f>IF(N289="snížená",J289,0)</f>
        <v>0</v>
      </c>
      <c r="BG289" s="222">
        <f>IF(N289="zákl. přenesená",J289,0)</f>
        <v>0</v>
      </c>
      <c r="BH289" s="222">
        <f>IF(N289="sníž. přenesená",J289,0)</f>
        <v>0</v>
      </c>
      <c r="BI289" s="222">
        <f>IF(N289="nulová",J289,0)</f>
        <v>0</v>
      </c>
      <c r="BJ289" s="16" t="s">
        <v>80</v>
      </c>
      <c r="BK289" s="222">
        <f>ROUND(I289*H289,2)</f>
        <v>0</v>
      </c>
      <c r="BL289" s="16" t="s">
        <v>181</v>
      </c>
      <c r="BM289" s="221" t="s">
        <v>493</v>
      </c>
    </row>
    <row r="290" spans="1:65" s="13" customFormat="1" ht="11.25">
      <c r="B290" s="223"/>
      <c r="C290" s="224"/>
      <c r="D290" s="225" t="s">
        <v>183</v>
      </c>
      <c r="E290" s="226" t="s">
        <v>1</v>
      </c>
      <c r="F290" s="227" t="s">
        <v>494</v>
      </c>
      <c r="G290" s="224"/>
      <c r="H290" s="228">
        <v>1788</v>
      </c>
      <c r="I290" s="229"/>
      <c r="J290" s="224"/>
      <c r="K290" s="224"/>
      <c r="L290" s="230"/>
      <c r="M290" s="231"/>
      <c r="N290" s="232"/>
      <c r="O290" s="232"/>
      <c r="P290" s="232"/>
      <c r="Q290" s="232"/>
      <c r="R290" s="232"/>
      <c r="S290" s="232"/>
      <c r="T290" s="233"/>
      <c r="AT290" s="234" t="s">
        <v>183</v>
      </c>
      <c r="AU290" s="234" t="s">
        <v>82</v>
      </c>
      <c r="AV290" s="13" t="s">
        <v>82</v>
      </c>
      <c r="AW290" s="13" t="s">
        <v>30</v>
      </c>
      <c r="AX290" s="13" t="s">
        <v>80</v>
      </c>
      <c r="AY290" s="234" t="s">
        <v>175</v>
      </c>
    </row>
    <row r="291" spans="1:65" s="2" customFormat="1" ht="21.75" customHeight="1">
      <c r="A291" s="33"/>
      <c r="B291" s="34"/>
      <c r="C291" s="209" t="s">
        <v>495</v>
      </c>
      <c r="D291" s="209" t="s">
        <v>177</v>
      </c>
      <c r="E291" s="210" t="s">
        <v>496</v>
      </c>
      <c r="F291" s="211" t="s">
        <v>497</v>
      </c>
      <c r="G291" s="212" t="s">
        <v>180</v>
      </c>
      <c r="H291" s="213">
        <v>1490</v>
      </c>
      <c r="I291" s="214"/>
      <c r="J291" s="215">
        <f>ROUND(I291*H291,2)</f>
        <v>0</v>
      </c>
      <c r="K291" s="216"/>
      <c r="L291" s="38"/>
      <c r="M291" s="217" t="s">
        <v>1</v>
      </c>
      <c r="N291" s="218" t="s">
        <v>38</v>
      </c>
      <c r="O291" s="70"/>
      <c r="P291" s="219">
        <f>O291*H291</f>
        <v>0</v>
      </c>
      <c r="Q291" s="219">
        <v>0</v>
      </c>
      <c r="R291" s="219">
        <f>Q291*H291</f>
        <v>0</v>
      </c>
      <c r="S291" s="219">
        <v>0</v>
      </c>
      <c r="T291" s="220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221" t="s">
        <v>181</v>
      </c>
      <c r="AT291" s="221" t="s">
        <v>177</v>
      </c>
      <c r="AU291" s="221" t="s">
        <v>82</v>
      </c>
      <c r="AY291" s="16" t="s">
        <v>175</v>
      </c>
      <c r="BE291" s="222">
        <f>IF(N291="základní",J291,0)</f>
        <v>0</v>
      </c>
      <c r="BF291" s="222">
        <f>IF(N291="snížená",J291,0)</f>
        <v>0</v>
      </c>
      <c r="BG291" s="222">
        <f>IF(N291="zákl. přenesená",J291,0)</f>
        <v>0</v>
      </c>
      <c r="BH291" s="222">
        <f>IF(N291="sníž. přenesená",J291,0)</f>
        <v>0</v>
      </c>
      <c r="BI291" s="222">
        <f>IF(N291="nulová",J291,0)</f>
        <v>0</v>
      </c>
      <c r="BJ291" s="16" t="s">
        <v>80</v>
      </c>
      <c r="BK291" s="222">
        <f>ROUND(I291*H291,2)</f>
        <v>0</v>
      </c>
      <c r="BL291" s="16" t="s">
        <v>181</v>
      </c>
      <c r="BM291" s="221" t="s">
        <v>498</v>
      </c>
    </row>
    <row r="292" spans="1:65" s="2" customFormat="1" ht="16.5" customHeight="1">
      <c r="A292" s="33"/>
      <c r="B292" s="34"/>
      <c r="C292" s="209" t="s">
        <v>499</v>
      </c>
      <c r="D292" s="209" t="s">
        <v>177</v>
      </c>
      <c r="E292" s="210" t="s">
        <v>500</v>
      </c>
      <c r="F292" s="211" t="s">
        <v>501</v>
      </c>
      <c r="G292" s="212" t="s">
        <v>180</v>
      </c>
      <c r="H292" s="213">
        <v>1490</v>
      </c>
      <c r="I292" s="214"/>
      <c r="J292" s="215">
        <f>ROUND(I292*H292,2)</f>
        <v>0</v>
      </c>
      <c r="K292" s="216"/>
      <c r="L292" s="38"/>
      <c r="M292" s="217" t="s">
        <v>1</v>
      </c>
      <c r="N292" s="218" t="s">
        <v>38</v>
      </c>
      <c r="O292" s="70"/>
      <c r="P292" s="219">
        <f>O292*H292</f>
        <v>0</v>
      </c>
      <c r="Q292" s="219">
        <v>0</v>
      </c>
      <c r="R292" s="219">
        <f>Q292*H292</f>
        <v>0</v>
      </c>
      <c r="S292" s="219">
        <v>0</v>
      </c>
      <c r="T292" s="220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221" t="s">
        <v>181</v>
      </c>
      <c r="AT292" s="221" t="s">
        <v>177</v>
      </c>
      <c r="AU292" s="221" t="s">
        <v>82</v>
      </c>
      <c r="AY292" s="16" t="s">
        <v>175</v>
      </c>
      <c r="BE292" s="222">
        <f>IF(N292="základní",J292,0)</f>
        <v>0</v>
      </c>
      <c r="BF292" s="222">
        <f>IF(N292="snížená",J292,0)</f>
        <v>0</v>
      </c>
      <c r="BG292" s="222">
        <f>IF(N292="zákl. přenesená",J292,0)</f>
        <v>0</v>
      </c>
      <c r="BH292" s="222">
        <f>IF(N292="sníž. přenesená",J292,0)</f>
        <v>0</v>
      </c>
      <c r="BI292" s="222">
        <f>IF(N292="nulová",J292,0)</f>
        <v>0</v>
      </c>
      <c r="BJ292" s="16" t="s">
        <v>80</v>
      </c>
      <c r="BK292" s="222">
        <f>ROUND(I292*H292,2)</f>
        <v>0</v>
      </c>
      <c r="BL292" s="16" t="s">
        <v>181</v>
      </c>
      <c r="BM292" s="221" t="s">
        <v>502</v>
      </c>
    </row>
    <row r="293" spans="1:65" s="2" customFormat="1" ht="21.75" customHeight="1">
      <c r="A293" s="33"/>
      <c r="B293" s="34"/>
      <c r="C293" s="209" t="s">
        <v>503</v>
      </c>
      <c r="D293" s="209" t="s">
        <v>177</v>
      </c>
      <c r="E293" s="210" t="s">
        <v>504</v>
      </c>
      <c r="F293" s="211" t="s">
        <v>505</v>
      </c>
      <c r="G293" s="212" t="s">
        <v>180</v>
      </c>
      <c r="H293" s="213">
        <v>1490</v>
      </c>
      <c r="I293" s="214"/>
      <c r="J293" s="215">
        <f>ROUND(I293*H293,2)</f>
        <v>0</v>
      </c>
      <c r="K293" s="216"/>
      <c r="L293" s="38"/>
      <c r="M293" s="217" t="s">
        <v>1</v>
      </c>
      <c r="N293" s="218" t="s">
        <v>38</v>
      </c>
      <c r="O293" s="70"/>
      <c r="P293" s="219">
        <f>O293*H293</f>
        <v>0</v>
      </c>
      <c r="Q293" s="219">
        <v>0</v>
      </c>
      <c r="R293" s="219">
        <f>Q293*H293</f>
        <v>0</v>
      </c>
      <c r="S293" s="219">
        <v>0</v>
      </c>
      <c r="T293" s="220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221" t="s">
        <v>181</v>
      </c>
      <c r="AT293" s="221" t="s">
        <v>177</v>
      </c>
      <c r="AU293" s="221" t="s">
        <v>82</v>
      </c>
      <c r="AY293" s="16" t="s">
        <v>175</v>
      </c>
      <c r="BE293" s="222">
        <f>IF(N293="základní",J293,0)</f>
        <v>0</v>
      </c>
      <c r="BF293" s="222">
        <f>IF(N293="snížená",J293,0)</f>
        <v>0</v>
      </c>
      <c r="BG293" s="222">
        <f>IF(N293="zákl. přenesená",J293,0)</f>
        <v>0</v>
      </c>
      <c r="BH293" s="222">
        <f>IF(N293="sníž. přenesená",J293,0)</f>
        <v>0</v>
      </c>
      <c r="BI293" s="222">
        <f>IF(N293="nulová",J293,0)</f>
        <v>0</v>
      </c>
      <c r="BJ293" s="16" t="s">
        <v>80</v>
      </c>
      <c r="BK293" s="222">
        <f>ROUND(I293*H293,2)</f>
        <v>0</v>
      </c>
      <c r="BL293" s="16" t="s">
        <v>181</v>
      </c>
      <c r="BM293" s="221" t="s">
        <v>506</v>
      </c>
    </row>
    <row r="294" spans="1:65" s="2" customFormat="1" ht="21.75" customHeight="1">
      <c r="A294" s="33"/>
      <c r="B294" s="34"/>
      <c r="C294" s="209" t="s">
        <v>507</v>
      </c>
      <c r="D294" s="209" t="s">
        <v>177</v>
      </c>
      <c r="E294" s="210" t="s">
        <v>463</v>
      </c>
      <c r="F294" s="211" t="s">
        <v>464</v>
      </c>
      <c r="G294" s="212" t="s">
        <v>180</v>
      </c>
      <c r="H294" s="213">
        <v>1490</v>
      </c>
      <c r="I294" s="214"/>
      <c r="J294" s="215">
        <f>ROUND(I294*H294,2)</f>
        <v>0</v>
      </c>
      <c r="K294" s="216"/>
      <c r="L294" s="38"/>
      <c r="M294" s="217" t="s">
        <v>1</v>
      </c>
      <c r="N294" s="218" t="s">
        <v>38</v>
      </c>
      <c r="O294" s="70"/>
      <c r="P294" s="219">
        <f>O294*H294</f>
        <v>0</v>
      </c>
      <c r="Q294" s="219">
        <v>0</v>
      </c>
      <c r="R294" s="219">
        <f>Q294*H294</f>
        <v>0</v>
      </c>
      <c r="S294" s="219">
        <v>0</v>
      </c>
      <c r="T294" s="220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221" t="s">
        <v>181</v>
      </c>
      <c r="AT294" s="221" t="s">
        <v>177</v>
      </c>
      <c r="AU294" s="221" t="s">
        <v>82</v>
      </c>
      <c r="AY294" s="16" t="s">
        <v>175</v>
      </c>
      <c r="BE294" s="222">
        <f>IF(N294="základní",J294,0)</f>
        <v>0</v>
      </c>
      <c r="BF294" s="222">
        <f>IF(N294="snížená",J294,0)</f>
        <v>0</v>
      </c>
      <c r="BG294" s="222">
        <f>IF(N294="zákl. přenesená",J294,0)</f>
        <v>0</v>
      </c>
      <c r="BH294" s="222">
        <f>IF(N294="sníž. přenesená",J294,0)</f>
        <v>0</v>
      </c>
      <c r="BI294" s="222">
        <f>IF(N294="nulová",J294,0)</f>
        <v>0</v>
      </c>
      <c r="BJ294" s="16" t="s">
        <v>80</v>
      </c>
      <c r="BK294" s="222">
        <f>ROUND(I294*H294,2)</f>
        <v>0</v>
      </c>
      <c r="BL294" s="16" t="s">
        <v>181</v>
      </c>
      <c r="BM294" s="221" t="s">
        <v>508</v>
      </c>
    </row>
    <row r="295" spans="1:65" s="2" customFormat="1" ht="21.75" customHeight="1">
      <c r="A295" s="33"/>
      <c r="B295" s="34"/>
      <c r="C295" s="209" t="s">
        <v>509</v>
      </c>
      <c r="D295" s="209" t="s">
        <v>177</v>
      </c>
      <c r="E295" s="210" t="s">
        <v>510</v>
      </c>
      <c r="F295" s="211" t="s">
        <v>511</v>
      </c>
      <c r="G295" s="212" t="s">
        <v>180</v>
      </c>
      <c r="H295" s="213">
        <v>1490</v>
      </c>
      <c r="I295" s="214"/>
      <c r="J295" s="215">
        <f>ROUND(I295*H295,2)</f>
        <v>0</v>
      </c>
      <c r="K295" s="216"/>
      <c r="L295" s="38"/>
      <c r="M295" s="217" t="s">
        <v>1</v>
      </c>
      <c r="N295" s="218" t="s">
        <v>38</v>
      </c>
      <c r="O295" s="70"/>
      <c r="P295" s="219">
        <f>O295*H295</f>
        <v>0</v>
      </c>
      <c r="Q295" s="219">
        <v>0</v>
      </c>
      <c r="R295" s="219">
        <f>Q295*H295</f>
        <v>0</v>
      </c>
      <c r="S295" s="219">
        <v>0</v>
      </c>
      <c r="T295" s="220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221" t="s">
        <v>181</v>
      </c>
      <c r="AT295" s="221" t="s">
        <v>177</v>
      </c>
      <c r="AU295" s="221" t="s">
        <v>82</v>
      </c>
      <c r="AY295" s="16" t="s">
        <v>175</v>
      </c>
      <c r="BE295" s="222">
        <f>IF(N295="základní",J295,0)</f>
        <v>0</v>
      </c>
      <c r="BF295" s="222">
        <f>IF(N295="snížená",J295,0)</f>
        <v>0</v>
      </c>
      <c r="BG295" s="222">
        <f>IF(N295="zákl. přenesená",J295,0)</f>
        <v>0</v>
      </c>
      <c r="BH295" s="222">
        <f>IF(N295="sníž. přenesená",J295,0)</f>
        <v>0</v>
      </c>
      <c r="BI295" s="222">
        <f>IF(N295="nulová",J295,0)</f>
        <v>0</v>
      </c>
      <c r="BJ295" s="16" t="s">
        <v>80</v>
      </c>
      <c r="BK295" s="222">
        <f>ROUND(I295*H295,2)</f>
        <v>0</v>
      </c>
      <c r="BL295" s="16" t="s">
        <v>181</v>
      </c>
      <c r="BM295" s="221" t="s">
        <v>512</v>
      </c>
    </row>
    <row r="296" spans="1:65" s="13" customFormat="1" ht="11.25">
      <c r="B296" s="223"/>
      <c r="C296" s="224"/>
      <c r="D296" s="225" t="s">
        <v>183</v>
      </c>
      <c r="E296" s="226" t="s">
        <v>1</v>
      </c>
      <c r="F296" s="227" t="s">
        <v>513</v>
      </c>
      <c r="G296" s="224"/>
      <c r="H296" s="228">
        <v>1490</v>
      </c>
      <c r="I296" s="229"/>
      <c r="J296" s="224"/>
      <c r="K296" s="224"/>
      <c r="L296" s="230"/>
      <c r="M296" s="231"/>
      <c r="N296" s="232"/>
      <c r="O296" s="232"/>
      <c r="P296" s="232"/>
      <c r="Q296" s="232"/>
      <c r="R296" s="232"/>
      <c r="S296" s="232"/>
      <c r="T296" s="233"/>
      <c r="AT296" s="234" t="s">
        <v>183</v>
      </c>
      <c r="AU296" s="234" t="s">
        <v>82</v>
      </c>
      <c r="AV296" s="13" t="s">
        <v>82</v>
      </c>
      <c r="AW296" s="13" t="s">
        <v>30</v>
      </c>
      <c r="AX296" s="13" t="s">
        <v>80</v>
      </c>
      <c r="AY296" s="234" t="s">
        <v>175</v>
      </c>
    </row>
    <row r="297" spans="1:65" s="12" customFormat="1" ht="22.9" customHeight="1">
      <c r="B297" s="193"/>
      <c r="C297" s="194"/>
      <c r="D297" s="195" t="s">
        <v>72</v>
      </c>
      <c r="E297" s="207" t="s">
        <v>514</v>
      </c>
      <c r="F297" s="207" t="s">
        <v>515</v>
      </c>
      <c r="G297" s="194"/>
      <c r="H297" s="194"/>
      <c r="I297" s="197"/>
      <c r="J297" s="208">
        <f>BK297</f>
        <v>0</v>
      </c>
      <c r="K297" s="194"/>
      <c r="L297" s="199"/>
      <c r="M297" s="200"/>
      <c r="N297" s="201"/>
      <c r="O297" s="201"/>
      <c r="P297" s="202">
        <f>SUM(P298:P306)</f>
        <v>0</v>
      </c>
      <c r="Q297" s="201"/>
      <c r="R297" s="202">
        <f>SUM(R298:R306)</f>
        <v>96.729600000000005</v>
      </c>
      <c r="S297" s="201"/>
      <c r="T297" s="203">
        <f>SUM(T298:T306)</f>
        <v>0</v>
      </c>
      <c r="AR297" s="204" t="s">
        <v>80</v>
      </c>
      <c r="AT297" s="205" t="s">
        <v>72</v>
      </c>
      <c r="AU297" s="205" t="s">
        <v>80</v>
      </c>
      <c r="AY297" s="204" t="s">
        <v>175</v>
      </c>
      <c r="BK297" s="206">
        <f>SUM(BK298:BK306)</f>
        <v>0</v>
      </c>
    </row>
    <row r="298" spans="1:65" s="2" customFormat="1" ht="16.5" customHeight="1">
      <c r="A298" s="33"/>
      <c r="B298" s="34"/>
      <c r="C298" s="209" t="s">
        <v>516</v>
      </c>
      <c r="D298" s="209" t="s">
        <v>177</v>
      </c>
      <c r="E298" s="210" t="s">
        <v>517</v>
      </c>
      <c r="F298" s="211" t="s">
        <v>518</v>
      </c>
      <c r="G298" s="212" t="s">
        <v>180</v>
      </c>
      <c r="H298" s="213">
        <v>755.7</v>
      </c>
      <c r="I298" s="214"/>
      <c r="J298" s="215">
        <f>ROUND(I298*H298,2)</f>
        <v>0</v>
      </c>
      <c r="K298" s="216"/>
      <c r="L298" s="38"/>
      <c r="M298" s="217" t="s">
        <v>1</v>
      </c>
      <c r="N298" s="218" t="s">
        <v>38</v>
      </c>
      <c r="O298" s="70"/>
      <c r="P298" s="219">
        <f>O298*H298</f>
        <v>0</v>
      </c>
      <c r="Q298" s="219">
        <v>0</v>
      </c>
      <c r="R298" s="219">
        <f>Q298*H298</f>
        <v>0</v>
      </c>
      <c r="S298" s="219">
        <v>0</v>
      </c>
      <c r="T298" s="220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221" t="s">
        <v>181</v>
      </c>
      <c r="AT298" s="221" t="s">
        <v>177</v>
      </c>
      <c r="AU298" s="221" t="s">
        <v>82</v>
      </c>
      <c r="AY298" s="16" t="s">
        <v>175</v>
      </c>
      <c r="BE298" s="222">
        <f>IF(N298="základní",J298,0)</f>
        <v>0</v>
      </c>
      <c r="BF298" s="222">
        <f>IF(N298="snížená",J298,0)</f>
        <v>0</v>
      </c>
      <c r="BG298" s="222">
        <f>IF(N298="zákl. přenesená",J298,0)</f>
        <v>0</v>
      </c>
      <c r="BH298" s="222">
        <f>IF(N298="sníž. přenesená",J298,0)</f>
        <v>0</v>
      </c>
      <c r="BI298" s="222">
        <f>IF(N298="nulová",J298,0)</f>
        <v>0</v>
      </c>
      <c r="BJ298" s="16" t="s">
        <v>80</v>
      </c>
      <c r="BK298" s="222">
        <f>ROUND(I298*H298,2)</f>
        <v>0</v>
      </c>
      <c r="BL298" s="16" t="s">
        <v>181</v>
      </c>
      <c r="BM298" s="221" t="s">
        <v>519</v>
      </c>
    </row>
    <row r="299" spans="1:65" s="2" customFormat="1" ht="16.5" customHeight="1">
      <c r="A299" s="33"/>
      <c r="B299" s="34"/>
      <c r="C299" s="209" t="s">
        <v>520</v>
      </c>
      <c r="D299" s="209" t="s">
        <v>177</v>
      </c>
      <c r="E299" s="210" t="s">
        <v>521</v>
      </c>
      <c r="F299" s="211" t="s">
        <v>522</v>
      </c>
      <c r="G299" s="212" t="s">
        <v>180</v>
      </c>
      <c r="H299" s="213">
        <v>755.7</v>
      </c>
      <c r="I299" s="214"/>
      <c r="J299" s="215">
        <f>ROUND(I299*H299,2)</f>
        <v>0</v>
      </c>
      <c r="K299" s="216"/>
      <c r="L299" s="38"/>
      <c r="M299" s="217" t="s">
        <v>1</v>
      </c>
      <c r="N299" s="218" t="s">
        <v>38</v>
      </c>
      <c r="O299" s="70"/>
      <c r="P299" s="219">
        <f>O299*H299</f>
        <v>0</v>
      </c>
      <c r="Q299" s="219">
        <v>0</v>
      </c>
      <c r="R299" s="219">
        <f>Q299*H299</f>
        <v>0</v>
      </c>
      <c r="S299" s="219">
        <v>0</v>
      </c>
      <c r="T299" s="220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221" t="s">
        <v>181</v>
      </c>
      <c r="AT299" s="221" t="s">
        <v>177</v>
      </c>
      <c r="AU299" s="221" t="s">
        <v>82</v>
      </c>
      <c r="AY299" s="16" t="s">
        <v>175</v>
      </c>
      <c r="BE299" s="222">
        <f>IF(N299="základní",J299,0)</f>
        <v>0</v>
      </c>
      <c r="BF299" s="222">
        <f>IF(N299="snížená",J299,0)</f>
        <v>0</v>
      </c>
      <c r="BG299" s="222">
        <f>IF(N299="zákl. přenesená",J299,0)</f>
        <v>0</v>
      </c>
      <c r="BH299" s="222">
        <f>IF(N299="sníž. přenesená",J299,0)</f>
        <v>0</v>
      </c>
      <c r="BI299" s="222">
        <f>IF(N299="nulová",J299,0)</f>
        <v>0</v>
      </c>
      <c r="BJ299" s="16" t="s">
        <v>80</v>
      </c>
      <c r="BK299" s="222">
        <f>ROUND(I299*H299,2)</f>
        <v>0</v>
      </c>
      <c r="BL299" s="16" t="s">
        <v>181</v>
      </c>
      <c r="BM299" s="221" t="s">
        <v>523</v>
      </c>
    </row>
    <row r="300" spans="1:65" s="13" customFormat="1" ht="11.25">
      <c r="B300" s="223"/>
      <c r="C300" s="224"/>
      <c r="D300" s="225" t="s">
        <v>183</v>
      </c>
      <c r="E300" s="226" t="s">
        <v>1</v>
      </c>
      <c r="F300" s="227" t="s">
        <v>524</v>
      </c>
      <c r="G300" s="224"/>
      <c r="H300" s="228">
        <v>755.7</v>
      </c>
      <c r="I300" s="229"/>
      <c r="J300" s="224"/>
      <c r="K300" s="224"/>
      <c r="L300" s="230"/>
      <c r="M300" s="231"/>
      <c r="N300" s="232"/>
      <c r="O300" s="232"/>
      <c r="P300" s="232"/>
      <c r="Q300" s="232"/>
      <c r="R300" s="232"/>
      <c r="S300" s="232"/>
      <c r="T300" s="233"/>
      <c r="AT300" s="234" t="s">
        <v>183</v>
      </c>
      <c r="AU300" s="234" t="s">
        <v>82</v>
      </c>
      <c r="AV300" s="13" t="s">
        <v>82</v>
      </c>
      <c r="AW300" s="13" t="s">
        <v>30</v>
      </c>
      <c r="AX300" s="13" t="s">
        <v>80</v>
      </c>
      <c r="AY300" s="234" t="s">
        <v>175</v>
      </c>
    </row>
    <row r="301" spans="1:65" s="2" customFormat="1" ht="33" customHeight="1">
      <c r="A301" s="33"/>
      <c r="B301" s="34"/>
      <c r="C301" s="209" t="s">
        <v>525</v>
      </c>
      <c r="D301" s="209" t="s">
        <v>177</v>
      </c>
      <c r="E301" s="210" t="s">
        <v>526</v>
      </c>
      <c r="F301" s="211" t="s">
        <v>527</v>
      </c>
      <c r="G301" s="212" t="s">
        <v>180</v>
      </c>
      <c r="H301" s="213">
        <v>687</v>
      </c>
      <c r="I301" s="214"/>
      <c r="J301" s="215">
        <f>ROUND(I301*H301,2)</f>
        <v>0</v>
      </c>
      <c r="K301" s="216"/>
      <c r="L301" s="38"/>
      <c r="M301" s="217" t="s">
        <v>1</v>
      </c>
      <c r="N301" s="218" t="s">
        <v>38</v>
      </c>
      <c r="O301" s="70"/>
      <c r="P301" s="219">
        <f>O301*H301</f>
        <v>0</v>
      </c>
      <c r="Q301" s="219">
        <v>0.04</v>
      </c>
      <c r="R301" s="219">
        <f>Q301*H301</f>
        <v>27.48</v>
      </c>
      <c r="S301" s="219">
        <v>0</v>
      </c>
      <c r="T301" s="220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221" t="s">
        <v>181</v>
      </c>
      <c r="AT301" s="221" t="s">
        <v>177</v>
      </c>
      <c r="AU301" s="221" t="s">
        <v>82</v>
      </c>
      <c r="AY301" s="16" t="s">
        <v>175</v>
      </c>
      <c r="BE301" s="222">
        <f>IF(N301="základní",J301,0)</f>
        <v>0</v>
      </c>
      <c r="BF301" s="222">
        <f>IF(N301="snížená",J301,0)</f>
        <v>0</v>
      </c>
      <c r="BG301" s="222">
        <f>IF(N301="zákl. přenesená",J301,0)</f>
        <v>0</v>
      </c>
      <c r="BH301" s="222">
        <f>IF(N301="sníž. přenesená",J301,0)</f>
        <v>0</v>
      </c>
      <c r="BI301" s="222">
        <f>IF(N301="nulová",J301,0)</f>
        <v>0</v>
      </c>
      <c r="BJ301" s="16" t="s">
        <v>80</v>
      </c>
      <c r="BK301" s="222">
        <f>ROUND(I301*H301,2)</f>
        <v>0</v>
      </c>
      <c r="BL301" s="16" t="s">
        <v>181</v>
      </c>
      <c r="BM301" s="221" t="s">
        <v>528</v>
      </c>
    </row>
    <row r="302" spans="1:65" s="13" customFormat="1" ht="11.25">
      <c r="B302" s="223"/>
      <c r="C302" s="224"/>
      <c r="D302" s="225" t="s">
        <v>183</v>
      </c>
      <c r="E302" s="226" t="s">
        <v>124</v>
      </c>
      <c r="F302" s="227" t="s">
        <v>529</v>
      </c>
      <c r="G302" s="224"/>
      <c r="H302" s="228">
        <v>687</v>
      </c>
      <c r="I302" s="229"/>
      <c r="J302" s="224"/>
      <c r="K302" s="224"/>
      <c r="L302" s="230"/>
      <c r="M302" s="231"/>
      <c r="N302" s="232"/>
      <c r="O302" s="232"/>
      <c r="P302" s="232"/>
      <c r="Q302" s="232"/>
      <c r="R302" s="232"/>
      <c r="S302" s="232"/>
      <c r="T302" s="233"/>
      <c r="AT302" s="234" t="s">
        <v>183</v>
      </c>
      <c r="AU302" s="234" t="s">
        <v>82</v>
      </c>
      <c r="AV302" s="13" t="s">
        <v>82</v>
      </c>
      <c r="AW302" s="13" t="s">
        <v>30</v>
      </c>
      <c r="AX302" s="13" t="s">
        <v>80</v>
      </c>
      <c r="AY302" s="234" t="s">
        <v>175</v>
      </c>
    </row>
    <row r="303" spans="1:65" s="2" customFormat="1" ht="21.75" customHeight="1">
      <c r="A303" s="33"/>
      <c r="B303" s="34"/>
      <c r="C303" s="246" t="s">
        <v>471</v>
      </c>
      <c r="D303" s="246" t="s">
        <v>285</v>
      </c>
      <c r="E303" s="247" t="s">
        <v>530</v>
      </c>
      <c r="F303" s="248" t="s">
        <v>531</v>
      </c>
      <c r="G303" s="249" t="s">
        <v>180</v>
      </c>
      <c r="H303" s="250">
        <v>687</v>
      </c>
      <c r="I303" s="251"/>
      <c r="J303" s="252">
        <f>ROUND(I303*H303,2)</f>
        <v>0</v>
      </c>
      <c r="K303" s="253"/>
      <c r="L303" s="254"/>
      <c r="M303" s="255" t="s">
        <v>1</v>
      </c>
      <c r="N303" s="256" t="s">
        <v>38</v>
      </c>
      <c r="O303" s="70"/>
      <c r="P303" s="219">
        <f>O303*H303</f>
        <v>0</v>
      </c>
      <c r="Q303" s="219">
        <v>1.0800000000000001E-2</v>
      </c>
      <c r="R303" s="219">
        <f>Q303*H303</f>
        <v>7.4196</v>
      </c>
      <c r="S303" s="219">
        <v>0</v>
      </c>
      <c r="T303" s="220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221" t="s">
        <v>209</v>
      </c>
      <c r="AT303" s="221" t="s">
        <v>285</v>
      </c>
      <c r="AU303" s="221" t="s">
        <v>82</v>
      </c>
      <c r="AY303" s="16" t="s">
        <v>175</v>
      </c>
      <c r="BE303" s="222">
        <f>IF(N303="základní",J303,0)</f>
        <v>0</v>
      </c>
      <c r="BF303" s="222">
        <f>IF(N303="snížená",J303,0)</f>
        <v>0</v>
      </c>
      <c r="BG303" s="222">
        <f>IF(N303="zákl. přenesená",J303,0)</f>
        <v>0</v>
      </c>
      <c r="BH303" s="222">
        <f>IF(N303="sníž. přenesená",J303,0)</f>
        <v>0</v>
      </c>
      <c r="BI303" s="222">
        <f>IF(N303="nulová",J303,0)</f>
        <v>0</v>
      </c>
      <c r="BJ303" s="16" t="s">
        <v>80</v>
      </c>
      <c r="BK303" s="222">
        <f>ROUND(I303*H303,2)</f>
        <v>0</v>
      </c>
      <c r="BL303" s="16" t="s">
        <v>181</v>
      </c>
      <c r="BM303" s="221" t="s">
        <v>532</v>
      </c>
    </row>
    <row r="304" spans="1:65" s="13" customFormat="1" ht="11.25">
      <c r="B304" s="223"/>
      <c r="C304" s="224"/>
      <c r="D304" s="225" t="s">
        <v>183</v>
      </c>
      <c r="E304" s="224"/>
      <c r="F304" s="227" t="s">
        <v>533</v>
      </c>
      <c r="G304" s="224"/>
      <c r="H304" s="228">
        <v>687</v>
      </c>
      <c r="I304" s="229"/>
      <c r="J304" s="224"/>
      <c r="K304" s="224"/>
      <c r="L304" s="230"/>
      <c r="M304" s="231"/>
      <c r="N304" s="232"/>
      <c r="O304" s="232"/>
      <c r="P304" s="232"/>
      <c r="Q304" s="232"/>
      <c r="R304" s="232"/>
      <c r="S304" s="232"/>
      <c r="T304" s="233"/>
      <c r="AT304" s="234" t="s">
        <v>183</v>
      </c>
      <c r="AU304" s="234" t="s">
        <v>82</v>
      </c>
      <c r="AV304" s="13" t="s">
        <v>82</v>
      </c>
      <c r="AW304" s="13" t="s">
        <v>4</v>
      </c>
      <c r="AX304" s="13" t="s">
        <v>80</v>
      </c>
      <c r="AY304" s="234" t="s">
        <v>175</v>
      </c>
    </row>
    <row r="305" spans="1:65" s="2" customFormat="1" ht="16.5" customHeight="1">
      <c r="A305" s="33"/>
      <c r="B305" s="34"/>
      <c r="C305" s="246" t="s">
        <v>534</v>
      </c>
      <c r="D305" s="246" t="s">
        <v>285</v>
      </c>
      <c r="E305" s="247" t="s">
        <v>535</v>
      </c>
      <c r="F305" s="248" t="s">
        <v>536</v>
      </c>
      <c r="G305" s="249" t="s">
        <v>272</v>
      </c>
      <c r="H305" s="250">
        <v>61.83</v>
      </c>
      <c r="I305" s="251"/>
      <c r="J305" s="252">
        <f>ROUND(I305*H305,2)</f>
        <v>0</v>
      </c>
      <c r="K305" s="253"/>
      <c r="L305" s="254"/>
      <c r="M305" s="255" t="s">
        <v>1</v>
      </c>
      <c r="N305" s="256" t="s">
        <v>38</v>
      </c>
      <c r="O305" s="70"/>
      <c r="P305" s="219">
        <f>O305*H305</f>
        <v>0</v>
      </c>
      <c r="Q305" s="219">
        <v>1</v>
      </c>
      <c r="R305" s="219">
        <f>Q305*H305</f>
        <v>61.83</v>
      </c>
      <c r="S305" s="219">
        <v>0</v>
      </c>
      <c r="T305" s="220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221" t="s">
        <v>209</v>
      </c>
      <c r="AT305" s="221" t="s">
        <v>285</v>
      </c>
      <c r="AU305" s="221" t="s">
        <v>82</v>
      </c>
      <c r="AY305" s="16" t="s">
        <v>175</v>
      </c>
      <c r="BE305" s="222">
        <f>IF(N305="základní",J305,0)</f>
        <v>0</v>
      </c>
      <c r="BF305" s="222">
        <f>IF(N305="snížená",J305,0)</f>
        <v>0</v>
      </c>
      <c r="BG305" s="222">
        <f>IF(N305="zákl. přenesená",J305,0)</f>
        <v>0</v>
      </c>
      <c r="BH305" s="222">
        <f>IF(N305="sníž. přenesená",J305,0)</f>
        <v>0</v>
      </c>
      <c r="BI305" s="222">
        <f>IF(N305="nulová",J305,0)</f>
        <v>0</v>
      </c>
      <c r="BJ305" s="16" t="s">
        <v>80</v>
      </c>
      <c r="BK305" s="222">
        <f>ROUND(I305*H305,2)</f>
        <v>0</v>
      </c>
      <c r="BL305" s="16" t="s">
        <v>181</v>
      </c>
      <c r="BM305" s="221" t="s">
        <v>537</v>
      </c>
    </row>
    <row r="306" spans="1:65" s="13" customFormat="1" ht="11.25">
      <c r="B306" s="223"/>
      <c r="C306" s="224"/>
      <c r="D306" s="225" t="s">
        <v>183</v>
      </c>
      <c r="E306" s="226" t="s">
        <v>1</v>
      </c>
      <c r="F306" s="227" t="s">
        <v>538</v>
      </c>
      <c r="G306" s="224"/>
      <c r="H306" s="228">
        <v>61.83</v>
      </c>
      <c r="I306" s="229"/>
      <c r="J306" s="224"/>
      <c r="K306" s="224"/>
      <c r="L306" s="230"/>
      <c r="M306" s="231"/>
      <c r="N306" s="232"/>
      <c r="O306" s="232"/>
      <c r="P306" s="232"/>
      <c r="Q306" s="232"/>
      <c r="R306" s="232"/>
      <c r="S306" s="232"/>
      <c r="T306" s="233"/>
      <c r="AT306" s="234" t="s">
        <v>183</v>
      </c>
      <c r="AU306" s="234" t="s">
        <v>82</v>
      </c>
      <c r="AV306" s="13" t="s">
        <v>82</v>
      </c>
      <c r="AW306" s="13" t="s">
        <v>30</v>
      </c>
      <c r="AX306" s="13" t="s">
        <v>80</v>
      </c>
      <c r="AY306" s="234" t="s">
        <v>175</v>
      </c>
    </row>
    <row r="307" spans="1:65" s="12" customFormat="1" ht="22.9" customHeight="1">
      <c r="B307" s="193"/>
      <c r="C307" s="194"/>
      <c r="D307" s="195" t="s">
        <v>72</v>
      </c>
      <c r="E307" s="207" t="s">
        <v>209</v>
      </c>
      <c r="F307" s="207" t="s">
        <v>539</v>
      </c>
      <c r="G307" s="194"/>
      <c r="H307" s="194"/>
      <c r="I307" s="197"/>
      <c r="J307" s="208">
        <f>BK307</f>
        <v>0</v>
      </c>
      <c r="K307" s="194"/>
      <c r="L307" s="199"/>
      <c r="M307" s="200"/>
      <c r="N307" s="201"/>
      <c r="O307" s="201"/>
      <c r="P307" s="202">
        <f>SUM(P308:P319)</f>
        <v>0</v>
      </c>
      <c r="Q307" s="201"/>
      <c r="R307" s="202">
        <f>SUM(R308:R319)</f>
        <v>13.5207</v>
      </c>
      <c r="S307" s="201"/>
      <c r="T307" s="203">
        <f>SUM(T308:T319)</f>
        <v>0</v>
      </c>
      <c r="AR307" s="204" t="s">
        <v>80</v>
      </c>
      <c r="AT307" s="205" t="s">
        <v>72</v>
      </c>
      <c r="AU307" s="205" t="s">
        <v>80</v>
      </c>
      <c r="AY307" s="204" t="s">
        <v>175</v>
      </c>
      <c r="BK307" s="206">
        <f>SUM(BK308:BK319)</f>
        <v>0</v>
      </c>
    </row>
    <row r="308" spans="1:65" s="2" customFormat="1" ht="21.75" customHeight="1">
      <c r="A308" s="33"/>
      <c r="B308" s="34"/>
      <c r="C308" s="209" t="s">
        <v>540</v>
      </c>
      <c r="D308" s="209" t="s">
        <v>177</v>
      </c>
      <c r="E308" s="210" t="s">
        <v>541</v>
      </c>
      <c r="F308" s="211" t="s">
        <v>542</v>
      </c>
      <c r="G308" s="212" t="s">
        <v>231</v>
      </c>
      <c r="H308" s="213">
        <v>13</v>
      </c>
      <c r="I308" s="214"/>
      <c r="J308" s="215">
        <f>ROUND(I308*H308,2)</f>
        <v>0</v>
      </c>
      <c r="K308" s="216"/>
      <c r="L308" s="38"/>
      <c r="M308" s="217" t="s">
        <v>1</v>
      </c>
      <c r="N308" s="218" t="s">
        <v>38</v>
      </c>
      <c r="O308" s="70"/>
      <c r="P308" s="219">
        <f>O308*H308</f>
        <v>0</v>
      </c>
      <c r="Q308" s="219">
        <v>1.0000000000000001E-5</v>
      </c>
      <c r="R308" s="219">
        <f>Q308*H308</f>
        <v>1.3000000000000002E-4</v>
      </c>
      <c r="S308" s="219">
        <v>0</v>
      </c>
      <c r="T308" s="220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221" t="s">
        <v>181</v>
      </c>
      <c r="AT308" s="221" t="s">
        <v>177</v>
      </c>
      <c r="AU308" s="221" t="s">
        <v>82</v>
      </c>
      <c r="AY308" s="16" t="s">
        <v>175</v>
      </c>
      <c r="BE308" s="222">
        <f>IF(N308="základní",J308,0)</f>
        <v>0</v>
      </c>
      <c r="BF308" s="222">
        <f>IF(N308="snížená",J308,0)</f>
        <v>0</v>
      </c>
      <c r="BG308" s="222">
        <f>IF(N308="zákl. přenesená",J308,0)</f>
        <v>0</v>
      </c>
      <c r="BH308" s="222">
        <f>IF(N308="sníž. přenesená",J308,0)</f>
        <v>0</v>
      </c>
      <c r="BI308" s="222">
        <f>IF(N308="nulová",J308,0)</f>
        <v>0</v>
      </c>
      <c r="BJ308" s="16" t="s">
        <v>80</v>
      </c>
      <c r="BK308" s="222">
        <f>ROUND(I308*H308,2)</f>
        <v>0</v>
      </c>
      <c r="BL308" s="16" t="s">
        <v>181</v>
      </c>
      <c r="BM308" s="221" t="s">
        <v>543</v>
      </c>
    </row>
    <row r="309" spans="1:65" s="13" customFormat="1" ht="11.25">
      <c r="B309" s="223"/>
      <c r="C309" s="224"/>
      <c r="D309" s="225" t="s">
        <v>183</v>
      </c>
      <c r="E309" s="226" t="s">
        <v>1</v>
      </c>
      <c r="F309" s="227" t="s">
        <v>544</v>
      </c>
      <c r="G309" s="224"/>
      <c r="H309" s="228">
        <v>13</v>
      </c>
      <c r="I309" s="229"/>
      <c r="J309" s="224"/>
      <c r="K309" s="224"/>
      <c r="L309" s="230"/>
      <c r="M309" s="231"/>
      <c r="N309" s="232"/>
      <c r="O309" s="232"/>
      <c r="P309" s="232"/>
      <c r="Q309" s="232"/>
      <c r="R309" s="232"/>
      <c r="S309" s="232"/>
      <c r="T309" s="233"/>
      <c r="AT309" s="234" t="s">
        <v>183</v>
      </c>
      <c r="AU309" s="234" t="s">
        <v>82</v>
      </c>
      <c r="AV309" s="13" t="s">
        <v>82</v>
      </c>
      <c r="AW309" s="13" t="s">
        <v>30</v>
      </c>
      <c r="AX309" s="13" t="s">
        <v>80</v>
      </c>
      <c r="AY309" s="234" t="s">
        <v>175</v>
      </c>
    </row>
    <row r="310" spans="1:65" s="2" customFormat="1" ht="16.5" customHeight="1">
      <c r="A310" s="33"/>
      <c r="B310" s="34"/>
      <c r="C310" s="246" t="s">
        <v>545</v>
      </c>
      <c r="D310" s="246" t="s">
        <v>285</v>
      </c>
      <c r="E310" s="247" t="s">
        <v>546</v>
      </c>
      <c r="F310" s="248" t="s">
        <v>547</v>
      </c>
      <c r="G310" s="249" t="s">
        <v>231</v>
      </c>
      <c r="H310" s="250">
        <v>13</v>
      </c>
      <c r="I310" s="251"/>
      <c r="J310" s="252">
        <f>ROUND(I310*H310,2)</f>
        <v>0</v>
      </c>
      <c r="K310" s="253"/>
      <c r="L310" s="254"/>
      <c r="M310" s="255" t="s">
        <v>1</v>
      </c>
      <c r="N310" s="256" t="s">
        <v>38</v>
      </c>
      <c r="O310" s="70"/>
      <c r="P310" s="219">
        <f>O310*H310</f>
        <v>0</v>
      </c>
      <c r="Q310" s="219">
        <v>4.6899999999999997E-3</v>
      </c>
      <c r="R310" s="219">
        <f>Q310*H310</f>
        <v>6.0969999999999996E-2</v>
      </c>
      <c r="S310" s="219">
        <v>0</v>
      </c>
      <c r="T310" s="220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221" t="s">
        <v>209</v>
      </c>
      <c r="AT310" s="221" t="s">
        <v>285</v>
      </c>
      <c r="AU310" s="221" t="s">
        <v>82</v>
      </c>
      <c r="AY310" s="16" t="s">
        <v>175</v>
      </c>
      <c r="BE310" s="222">
        <f>IF(N310="základní",J310,0)</f>
        <v>0</v>
      </c>
      <c r="BF310" s="222">
        <f>IF(N310="snížená",J310,0)</f>
        <v>0</v>
      </c>
      <c r="BG310" s="222">
        <f>IF(N310="zákl. přenesená",J310,0)</f>
        <v>0</v>
      </c>
      <c r="BH310" s="222">
        <f>IF(N310="sníž. přenesená",J310,0)</f>
        <v>0</v>
      </c>
      <c r="BI310" s="222">
        <f>IF(N310="nulová",J310,0)</f>
        <v>0</v>
      </c>
      <c r="BJ310" s="16" t="s">
        <v>80</v>
      </c>
      <c r="BK310" s="222">
        <f>ROUND(I310*H310,2)</f>
        <v>0</v>
      </c>
      <c r="BL310" s="16" t="s">
        <v>181</v>
      </c>
      <c r="BM310" s="221" t="s">
        <v>548</v>
      </c>
    </row>
    <row r="311" spans="1:65" s="2" customFormat="1" ht="16.5" customHeight="1">
      <c r="A311" s="33"/>
      <c r="B311" s="34"/>
      <c r="C311" s="209" t="s">
        <v>549</v>
      </c>
      <c r="D311" s="209" t="s">
        <v>177</v>
      </c>
      <c r="E311" s="210" t="s">
        <v>550</v>
      </c>
      <c r="F311" s="211" t="s">
        <v>551</v>
      </c>
      <c r="G311" s="212" t="s">
        <v>552</v>
      </c>
      <c r="H311" s="213">
        <v>5</v>
      </c>
      <c r="I311" s="214"/>
      <c r="J311" s="215">
        <f>ROUND(I311*H311,2)</f>
        <v>0</v>
      </c>
      <c r="K311" s="216"/>
      <c r="L311" s="38"/>
      <c r="M311" s="217" t="s">
        <v>1</v>
      </c>
      <c r="N311" s="218" t="s">
        <v>38</v>
      </c>
      <c r="O311" s="70"/>
      <c r="P311" s="219">
        <f>O311*H311</f>
        <v>0</v>
      </c>
      <c r="Q311" s="219">
        <v>0</v>
      </c>
      <c r="R311" s="219">
        <f>Q311*H311</f>
        <v>0</v>
      </c>
      <c r="S311" s="219">
        <v>0</v>
      </c>
      <c r="T311" s="220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221" t="s">
        <v>181</v>
      </c>
      <c r="AT311" s="221" t="s">
        <v>177</v>
      </c>
      <c r="AU311" s="221" t="s">
        <v>82</v>
      </c>
      <c r="AY311" s="16" t="s">
        <v>175</v>
      </c>
      <c r="BE311" s="222">
        <f>IF(N311="základní",J311,0)</f>
        <v>0</v>
      </c>
      <c r="BF311" s="222">
        <f>IF(N311="snížená",J311,0)</f>
        <v>0</v>
      </c>
      <c r="BG311" s="222">
        <f>IF(N311="zákl. přenesená",J311,0)</f>
        <v>0</v>
      </c>
      <c r="BH311" s="222">
        <f>IF(N311="sníž. přenesená",J311,0)</f>
        <v>0</v>
      </c>
      <c r="BI311" s="222">
        <f>IF(N311="nulová",J311,0)</f>
        <v>0</v>
      </c>
      <c r="BJ311" s="16" t="s">
        <v>80</v>
      </c>
      <c r="BK311" s="222">
        <f>ROUND(I311*H311,2)</f>
        <v>0</v>
      </c>
      <c r="BL311" s="16" t="s">
        <v>181</v>
      </c>
      <c r="BM311" s="221" t="s">
        <v>553</v>
      </c>
    </row>
    <row r="312" spans="1:65" s="2" customFormat="1" ht="16.5" customHeight="1">
      <c r="A312" s="33"/>
      <c r="B312" s="34"/>
      <c r="C312" s="209" t="s">
        <v>554</v>
      </c>
      <c r="D312" s="209" t="s">
        <v>177</v>
      </c>
      <c r="E312" s="210" t="s">
        <v>555</v>
      </c>
      <c r="F312" s="211" t="s">
        <v>556</v>
      </c>
      <c r="G312" s="212" t="s">
        <v>552</v>
      </c>
      <c r="H312" s="213">
        <v>5</v>
      </c>
      <c r="I312" s="214"/>
      <c r="J312" s="215">
        <f>ROUND(I312*H312,2)</f>
        <v>0</v>
      </c>
      <c r="K312" s="216"/>
      <c r="L312" s="38"/>
      <c r="M312" s="217" t="s">
        <v>1</v>
      </c>
      <c r="N312" s="218" t="s">
        <v>38</v>
      </c>
      <c r="O312" s="70"/>
      <c r="P312" s="219">
        <f>O312*H312</f>
        <v>0</v>
      </c>
      <c r="Q312" s="219">
        <v>0</v>
      </c>
      <c r="R312" s="219">
        <f>Q312*H312</f>
        <v>0</v>
      </c>
      <c r="S312" s="219">
        <v>0</v>
      </c>
      <c r="T312" s="220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221" t="s">
        <v>181</v>
      </c>
      <c r="AT312" s="221" t="s">
        <v>177</v>
      </c>
      <c r="AU312" s="221" t="s">
        <v>82</v>
      </c>
      <c r="AY312" s="16" t="s">
        <v>175</v>
      </c>
      <c r="BE312" s="222">
        <f>IF(N312="základní",J312,0)</f>
        <v>0</v>
      </c>
      <c r="BF312" s="222">
        <f>IF(N312="snížená",J312,0)</f>
        <v>0</v>
      </c>
      <c r="BG312" s="222">
        <f>IF(N312="zákl. přenesená",J312,0)</f>
        <v>0</v>
      </c>
      <c r="BH312" s="222">
        <f>IF(N312="sníž. přenesená",J312,0)</f>
        <v>0</v>
      </c>
      <c r="BI312" s="222">
        <f>IF(N312="nulová",J312,0)</f>
        <v>0</v>
      </c>
      <c r="BJ312" s="16" t="s">
        <v>80</v>
      </c>
      <c r="BK312" s="222">
        <f>ROUND(I312*H312,2)</f>
        <v>0</v>
      </c>
      <c r="BL312" s="16" t="s">
        <v>181</v>
      </c>
      <c r="BM312" s="221" t="s">
        <v>557</v>
      </c>
    </row>
    <row r="313" spans="1:65" s="13" customFormat="1" ht="11.25">
      <c r="B313" s="223"/>
      <c r="C313" s="224"/>
      <c r="D313" s="225" t="s">
        <v>183</v>
      </c>
      <c r="E313" s="226" t="s">
        <v>1</v>
      </c>
      <c r="F313" s="227" t="s">
        <v>558</v>
      </c>
      <c r="G313" s="224"/>
      <c r="H313" s="228">
        <v>5</v>
      </c>
      <c r="I313" s="229"/>
      <c r="J313" s="224"/>
      <c r="K313" s="224"/>
      <c r="L313" s="230"/>
      <c r="M313" s="231"/>
      <c r="N313" s="232"/>
      <c r="O313" s="232"/>
      <c r="P313" s="232"/>
      <c r="Q313" s="232"/>
      <c r="R313" s="232"/>
      <c r="S313" s="232"/>
      <c r="T313" s="233"/>
      <c r="AT313" s="234" t="s">
        <v>183</v>
      </c>
      <c r="AU313" s="234" t="s">
        <v>82</v>
      </c>
      <c r="AV313" s="13" t="s">
        <v>82</v>
      </c>
      <c r="AW313" s="13" t="s">
        <v>30</v>
      </c>
      <c r="AX313" s="13" t="s">
        <v>80</v>
      </c>
      <c r="AY313" s="234" t="s">
        <v>175</v>
      </c>
    </row>
    <row r="314" spans="1:65" s="2" customFormat="1" ht="21.75" customHeight="1">
      <c r="A314" s="33"/>
      <c r="B314" s="34"/>
      <c r="C314" s="209" t="s">
        <v>559</v>
      </c>
      <c r="D314" s="209" t="s">
        <v>177</v>
      </c>
      <c r="E314" s="210" t="s">
        <v>560</v>
      </c>
      <c r="F314" s="211" t="s">
        <v>561</v>
      </c>
      <c r="G314" s="212" t="s">
        <v>552</v>
      </c>
      <c r="H314" s="213">
        <v>4</v>
      </c>
      <c r="I314" s="214"/>
      <c r="J314" s="215">
        <f>ROUND(I314*H314,2)</f>
        <v>0</v>
      </c>
      <c r="K314" s="216"/>
      <c r="L314" s="38"/>
      <c r="M314" s="217" t="s">
        <v>1</v>
      </c>
      <c r="N314" s="218" t="s">
        <v>38</v>
      </c>
      <c r="O314" s="70"/>
      <c r="P314" s="219">
        <f>O314*H314</f>
        <v>0</v>
      </c>
      <c r="Q314" s="219">
        <v>0.34089999999999998</v>
      </c>
      <c r="R314" s="219">
        <f>Q314*H314</f>
        <v>1.3635999999999999</v>
      </c>
      <c r="S314" s="219">
        <v>0</v>
      </c>
      <c r="T314" s="220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221" t="s">
        <v>181</v>
      </c>
      <c r="AT314" s="221" t="s">
        <v>177</v>
      </c>
      <c r="AU314" s="221" t="s">
        <v>82</v>
      </c>
      <c r="AY314" s="16" t="s">
        <v>175</v>
      </c>
      <c r="BE314" s="222">
        <f>IF(N314="základní",J314,0)</f>
        <v>0</v>
      </c>
      <c r="BF314" s="222">
        <f>IF(N314="snížená",J314,0)</f>
        <v>0</v>
      </c>
      <c r="BG314" s="222">
        <f>IF(N314="zákl. přenesená",J314,0)</f>
        <v>0</v>
      </c>
      <c r="BH314" s="222">
        <f>IF(N314="sníž. přenesená",J314,0)</f>
        <v>0</v>
      </c>
      <c r="BI314" s="222">
        <f>IF(N314="nulová",J314,0)</f>
        <v>0</v>
      </c>
      <c r="BJ314" s="16" t="s">
        <v>80</v>
      </c>
      <c r="BK314" s="222">
        <f>ROUND(I314*H314,2)</f>
        <v>0</v>
      </c>
      <c r="BL314" s="16" t="s">
        <v>181</v>
      </c>
      <c r="BM314" s="221" t="s">
        <v>562</v>
      </c>
    </row>
    <row r="315" spans="1:65" s="13" customFormat="1" ht="11.25">
      <c r="B315" s="223"/>
      <c r="C315" s="224"/>
      <c r="D315" s="225" t="s">
        <v>183</v>
      </c>
      <c r="E315" s="226" t="s">
        <v>1</v>
      </c>
      <c r="F315" s="227" t="s">
        <v>563</v>
      </c>
      <c r="G315" s="224"/>
      <c r="H315" s="228">
        <v>4</v>
      </c>
      <c r="I315" s="229"/>
      <c r="J315" s="224"/>
      <c r="K315" s="224"/>
      <c r="L315" s="230"/>
      <c r="M315" s="231"/>
      <c r="N315" s="232"/>
      <c r="O315" s="232"/>
      <c r="P315" s="232"/>
      <c r="Q315" s="232"/>
      <c r="R315" s="232"/>
      <c r="S315" s="232"/>
      <c r="T315" s="233"/>
      <c r="AT315" s="234" t="s">
        <v>183</v>
      </c>
      <c r="AU315" s="234" t="s">
        <v>82</v>
      </c>
      <c r="AV315" s="13" t="s">
        <v>82</v>
      </c>
      <c r="AW315" s="13" t="s">
        <v>30</v>
      </c>
      <c r="AX315" s="13" t="s">
        <v>80</v>
      </c>
      <c r="AY315" s="234" t="s">
        <v>175</v>
      </c>
    </row>
    <row r="316" spans="1:65" s="2" customFormat="1" ht="21.75" customHeight="1">
      <c r="A316" s="33"/>
      <c r="B316" s="34"/>
      <c r="C316" s="246" t="s">
        <v>564</v>
      </c>
      <c r="D316" s="246" t="s">
        <v>285</v>
      </c>
      <c r="E316" s="247" t="s">
        <v>565</v>
      </c>
      <c r="F316" s="248" t="s">
        <v>566</v>
      </c>
      <c r="G316" s="249" t="s">
        <v>552</v>
      </c>
      <c r="H316" s="250">
        <v>4</v>
      </c>
      <c r="I316" s="251"/>
      <c r="J316" s="252">
        <f>ROUND(I316*H316,2)</f>
        <v>0</v>
      </c>
      <c r="K316" s="253"/>
      <c r="L316" s="254"/>
      <c r="M316" s="255" t="s">
        <v>1</v>
      </c>
      <c r="N316" s="256" t="s">
        <v>38</v>
      </c>
      <c r="O316" s="70"/>
      <c r="P316" s="219">
        <f>O316*H316</f>
        <v>0</v>
      </c>
      <c r="Q316" s="219">
        <v>8.6999999999999994E-2</v>
      </c>
      <c r="R316" s="219">
        <f>Q316*H316</f>
        <v>0.34799999999999998</v>
      </c>
      <c r="S316" s="219">
        <v>0</v>
      </c>
      <c r="T316" s="220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221" t="s">
        <v>209</v>
      </c>
      <c r="AT316" s="221" t="s">
        <v>285</v>
      </c>
      <c r="AU316" s="221" t="s">
        <v>82</v>
      </c>
      <c r="AY316" s="16" t="s">
        <v>175</v>
      </c>
      <c r="BE316" s="222">
        <f>IF(N316="základní",J316,0)</f>
        <v>0</v>
      </c>
      <c r="BF316" s="222">
        <f>IF(N316="snížená",J316,0)</f>
        <v>0</v>
      </c>
      <c r="BG316" s="222">
        <f>IF(N316="zákl. přenesená",J316,0)</f>
        <v>0</v>
      </c>
      <c r="BH316" s="222">
        <f>IF(N316="sníž. přenesená",J316,0)</f>
        <v>0</v>
      </c>
      <c r="BI316" s="222">
        <f>IF(N316="nulová",J316,0)</f>
        <v>0</v>
      </c>
      <c r="BJ316" s="16" t="s">
        <v>80</v>
      </c>
      <c r="BK316" s="222">
        <f>ROUND(I316*H316,2)</f>
        <v>0</v>
      </c>
      <c r="BL316" s="16" t="s">
        <v>181</v>
      </c>
      <c r="BM316" s="221" t="s">
        <v>567</v>
      </c>
    </row>
    <row r="317" spans="1:65" s="2" customFormat="1" ht="21.75" customHeight="1">
      <c r="A317" s="33"/>
      <c r="B317" s="34"/>
      <c r="C317" s="209" t="s">
        <v>568</v>
      </c>
      <c r="D317" s="209" t="s">
        <v>177</v>
      </c>
      <c r="E317" s="210" t="s">
        <v>569</v>
      </c>
      <c r="F317" s="211" t="s">
        <v>570</v>
      </c>
      <c r="G317" s="212" t="s">
        <v>231</v>
      </c>
      <c r="H317" s="213">
        <v>5</v>
      </c>
      <c r="I317" s="214"/>
      <c r="J317" s="215">
        <f>ROUND(I317*H317,2)</f>
        <v>0</v>
      </c>
      <c r="K317" s="216"/>
      <c r="L317" s="38"/>
      <c r="M317" s="217" t="s">
        <v>1</v>
      </c>
      <c r="N317" s="218" t="s">
        <v>38</v>
      </c>
      <c r="O317" s="70"/>
      <c r="P317" s="219">
        <f>O317*H317</f>
        <v>0</v>
      </c>
      <c r="Q317" s="219">
        <v>0.15396000000000001</v>
      </c>
      <c r="R317" s="219">
        <f>Q317*H317</f>
        <v>0.76980000000000004</v>
      </c>
      <c r="S317" s="219">
        <v>0</v>
      </c>
      <c r="T317" s="220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221" t="s">
        <v>181</v>
      </c>
      <c r="AT317" s="221" t="s">
        <v>177</v>
      </c>
      <c r="AU317" s="221" t="s">
        <v>82</v>
      </c>
      <c r="AY317" s="16" t="s">
        <v>175</v>
      </c>
      <c r="BE317" s="222">
        <f>IF(N317="základní",J317,0)</f>
        <v>0</v>
      </c>
      <c r="BF317" s="222">
        <f>IF(N317="snížená",J317,0)</f>
        <v>0</v>
      </c>
      <c r="BG317" s="222">
        <f>IF(N317="zákl. přenesená",J317,0)</f>
        <v>0</v>
      </c>
      <c r="BH317" s="222">
        <f>IF(N317="sníž. přenesená",J317,0)</f>
        <v>0</v>
      </c>
      <c r="BI317" s="222">
        <f>IF(N317="nulová",J317,0)</f>
        <v>0</v>
      </c>
      <c r="BJ317" s="16" t="s">
        <v>80</v>
      </c>
      <c r="BK317" s="222">
        <f>ROUND(I317*H317,2)</f>
        <v>0</v>
      </c>
      <c r="BL317" s="16" t="s">
        <v>181</v>
      </c>
      <c r="BM317" s="221" t="s">
        <v>571</v>
      </c>
    </row>
    <row r="318" spans="1:65" s="2" customFormat="1" ht="21.75" customHeight="1">
      <c r="A318" s="33"/>
      <c r="B318" s="34"/>
      <c r="C318" s="209" t="s">
        <v>572</v>
      </c>
      <c r="D318" s="209" t="s">
        <v>177</v>
      </c>
      <c r="E318" s="210" t="s">
        <v>573</v>
      </c>
      <c r="F318" s="211" t="s">
        <v>574</v>
      </c>
      <c r="G318" s="212" t="s">
        <v>552</v>
      </c>
      <c r="H318" s="213">
        <v>15</v>
      </c>
      <c r="I318" s="214"/>
      <c r="J318" s="215">
        <f>ROUND(I318*H318,2)</f>
        <v>0</v>
      </c>
      <c r="K318" s="216"/>
      <c r="L318" s="38"/>
      <c r="M318" s="217" t="s">
        <v>1</v>
      </c>
      <c r="N318" s="218" t="s">
        <v>38</v>
      </c>
      <c r="O318" s="70"/>
      <c r="P318" s="219">
        <f>O318*H318</f>
        <v>0</v>
      </c>
      <c r="Q318" s="219">
        <v>0.42080000000000001</v>
      </c>
      <c r="R318" s="219">
        <f>Q318*H318</f>
        <v>6.3120000000000003</v>
      </c>
      <c r="S318" s="219">
        <v>0</v>
      </c>
      <c r="T318" s="220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221" t="s">
        <v>181</v>
      </c>
      <c r="AT318" s="221" t="s">
        <v>177</v>
      </c>
      <c r="AU318" s="221" t="s">
        <v>82</v>
      </c>
      <c r="AY318" s="16" t="s">
        <v>175</v>
      </c>
      <c r="BE318" s="222">
        <f>IF(N318="základní",J318,0)</f>
        <v>0</v>
      </c>
      <c r="BF318" s="222">
        <f>IF(N318="snížená",J318,0)</f>
        <v>0</v>
      </c>
      <c r="BG318" s="222">
        <f>IF(N318="zákl. přenesená",J318,0)</f>
        <v>0</v>
      </c>
      <c r="BH318" s="222">
        <f>IF(N318="sníž. přenesená",J318,0)</f>
        <v>0</v>
      </c>
      <c r="BI318" s="222">
        <f>IF(N318="nulová",J318,0)</f>
        <v>0</v>
      </c>
      <c r="BJ318" s="16" t="s">
        <v>80</v>
      </c>
      <c r="BK318" s="222">
        <f>ROUND(I318*H318,2)</f>
        <v>0</v>
      </c>
      <c r="BL318" s="16" t="s">
        <v>181</v>
      </c>
      <c r="BM318" s="221" t="s">
        <v>575</v>
      </c>
    </row>
    <row r="319" spans="1:65" s="2" customFormat="1" ht="21.75" customHeight="1">
      <c r="A319" s="33"/>
      <c r="B319" s="34"/>
      <c r="C319" s="209" t="s">
        <v>576</v>
      </c>
      <c r="D319" s="209" t="s">
        <v>177</v>
      </c>
      <c r="E319" s="210" t="s">
        <v>577</v>
      </c>
      <c r="F319" s="211" t="s">
        <v>578</v>
      </c>
      <c r="G319" s="212" t="s">
        <v>552</v>
      </c>
      <c r="H319" s="213">
        <v>15</v>
      </c>
      <c r="I319" s="214"/>
      <c r="J319" s="215">
        <f>ROUND(I319*H319,2)</f>
        <v>0</v>
      </c>
      <c r="K319" s="216"/>
      <c r="L319" s="38"/>
      <c r="M319" s="217" t="s">
        <v>1</v>
      </c>
      <c r="N319" s="218" t="s">
        <v>38</v>
      </c>
      <c r="O319" s="70"/>
      <c r="P319" s="219">
        <f>O319*H319</f>
        <v>0</v>
      </c>
      <c r="Q319" s="219">
        <v>0.31108000000000002</v>
      </c>
      <c r="R319" s="219">
        <f>Q319*H319</f>
        <v>4.6661999999999999</v>
      </c>
      <c r="S319" s="219">
        <v>0</v>
      </c>
      <c r="T319" s="220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221" t="s">
        <v>181</v>
      </c>
      <c r="AT319" s="221" t="s">
        <v>177</v>
      </c>
      <c r="AU319" s="221" t="s">
        <v>82</v>
      </c>
      <c r="AY319" s="16" t="s">
        <v>175</v>
      </c>
      <c r="BE319" s="222">
        <f>IF(N319="základní",J319,0)</f>
        <v>0</v>
      </c>
      <c r="BF319" s="222">
        <f>IF(N319="snížená",J319,0)</f>
        <v>0</v>
      </c>
      <c r="BG319" s="222">
        <f>IF(N319="zákl. přenesená",J319,0)</f>
        <v>0</v>
      </c>
      <c r="BH319" s="222">
        <f>IF(N319="sníž. přenesená",J319,0)</f>
        <v>0</v>
      </c>
      <c r="BI319" s="222">
        <f>IF(N319="nulová",J319,0)</f>
        <v>0</v>
      </c>
      <c r="BJ319" s="16" t="s">
        <v>80</v>
      </c>
      <c r="BK319" s="222">
        <f>ROUND(I319*H319,2)</f>
        <v>0</v>
      </c>
      <c r="BL319" s="16" t="s">
        <v>181</v>
      </c>
      <c r="BM319" s="221" t="s">
        <v>579</v>
      </c>
    </row>
    <row r="320" spans="1:65" s="12" customFormat="1" ht="22.9" customHeight="1">
      <c r="B320" s="193"/>
      <c r="C320" s="194"/>
      <c r="D320" s="195" t="s">
        <v>72</v>
      </c>
      <c r="E320" s="207" t="s">
        <v>214</v>
      </c>
      <c r="F320" s="207" t="s">
        <v>580</v>
      </c>
      <c r="G320" s="194"/>
      <c r="H320" s="194"/>
      <c r="I320" s="197"/>
      <c r="J320" s="208">
        <f>BK320</f>
        <v>0</v>
      </c>
      <c r="K320" s="194"/>
      <c r="L320" s="199"/>
      <c r="M320" s="200"/>
      <c r="N320" s="201"/>
      <c r="O320" s="201"/>
      <c r="P320" s="202">
        <f>SUM(P321:P368)</f>
        <v>0</v>
      </c>
      <c r="Q320" s="201"/>
      <c r="R320" s="202">
        <f>SUM(R321:R368)</f>
        <v>641.23406000000011</v>
      </c>
      <c r="S320" s="201"/>
      <c r="T320" s="203">
        <f>SUM(T321:T368)</f>
        <v>125.982</v>
      </c>
      <c r="AR320" s="204" t="s">
        <v>80</v>
      </c>
      <c r="AT320" s="205" t="s">
        <v>72</v>
      </c>
      <c r="AU320" s="205" t="s">
        <v>80</v>
      </c>
      <c r="AY320" s="204" t="s">
        <v>175</v>
      </c>
      <c r="BK320" s="206">
        <f>SUM(BK321:BK368)</f>
        <v>0</v>
      </c>
    </row>
    <row r="321" spans="1:65" s="2" customFormat="1" ht="16.5" customHeight="1">
      <c r="A321" s="33"/>
      <c r="B321" s="34"/>
      <c r="C321" s="209" t="s">
        <v>581</v>
      </c>
      <c r="D321" s="209" t="s">
        <v>177</v>
      </c>
      <c r="E321" s="210" t="s">
        <v>582</v>
      </c>
      <c r="F321" s="211" t="s">
        <v>583</v>
      </c>
      <c r="G321" s="212" t="s">
        <v>584</v>
      </c>
      <c r="H321" s="213">
        <v>30</v>
      </c>
      <c r="I321" s="214"/>
      <c r="J321" s="215">
        <f t="shared" ref="J321:J326" si="0">ROUND(I321*H321,2)</f>
        <v>0</v>
      </c>
      <c r="K321" s="216"/>
      <c r="L321" s="38"/>
      <c r="M321" s="217" t="s">
        <v>1</v>
      </c>
      <c r="N321" s="218" t="s">
        <v>38</v>
      </c>
      <c r="O321" s="70"/>
      <c r="P321" s="219">
        <f t="shared" ref="P321:P326" si="1">O321*H321</f>
        <v>0</v>
      </c>
      <c r="Q321" s="219">
        <v>0</v>
      </c>
      <c r="R321" s="219">
        <f t="shared" ref="R321:R326" si="2">Q321*H321</f>
        <v>0</v>
      </c>
      <c r="S321" s="219">
        <v>0</v>
      </c>
      <c r="T321" s="220">
        <f t="shared" ref="T321:T326" si="3"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221" t="s">
        <v>181</v>
      </c>
      <c r="AT321" s="221" t="s">
        <v>177</v>
      </c>
      <c r="AU321" s="221" t="s">
        <v>82</v>
      </c>
      <c r="AY321" s="16" t="s">
        <v>175</v>
      </c>
      <c r="BE321" s="222">
        <f t="shared" ref="BE321:BE326" si="4">IF(N321="základní",J321,0)</f>
        <v>0</v>
      </c>
      <c r="BF321" s="222">
        <f t="shared" ref="BF321:BF326" si="5">IF(N321="snížená",J321,0)</f>
        <v>0</v>
      </c>
      <c r="BG321" s="222">
        <f t="shared" ref="BG321:BG326" si="6">IF(N321="zákl. přenesená",J321,0)</f>
        <v>0</v>
      </c>
      <c r="BH321" s="222">
        <f t="shared" ref="BH321:BH326" si="7">IF(N321="sníž. přenesená",J321,0)</f>
        <v>0</v>
      </c>
      <c r="BI321" s="222">
        <f t="shared" ref="BI321:BI326" si="8">IF(N321="nulová",J321,0)</f>
        <v>0</v>
      </c>
      <c r="BJ321" s="16" t="s">
        <v>80</v>
      </c>
      <c r="BK321" s="222">
        <f t="shared" ref="BK321:BK326" si="9">ROUND(I321*H321,2)</f>
        <v>0</v>
      </c>
      <c r="BL321" s="16" t="s">
        <v>181</v>
      </c>
      <c r="BM321" s="221" t="s">
        <v>585</v>
      </c>
    </row>
    <row r="322" spans="1:65" s="2" customFormat="1" ht="21.75" customHeight="1">
      <c r="A322" s="33"/>
      <c r="B322" s="34"/>
      <c r="C322" s="209" t="s">
        <v>586</v>
      </c>
      <c r="D322" s="209" t="s">
        <v>177</v>
      </c>
      <c r="E322" s="210" t="s">
        <v>587</v>
      </c>
      <c r="F322" s="211" t="s">
        <v>588</v>
      </c>
      <c r="G322" s="212" t="s">
        <v>584</v>
      </c>
      <c r="H322" s="213">
        <v>30</v>
      </c>
      <c r="I322" s="214"/>
      <c r="J322" s="215">
        <f t="shared" si="0"/>
        <v>0</v>
      </c>
      <c r="K322" s="216"/>
      <c r="L322" s="38"/>
      <c r="M322" s="217" t="s">
        <v>1</v>
      </c>
      <c r="N322" s="218" t="s">
        <v>38</v>
      </c>
      <c r="O322" s="70"/>
      <c r="P322" s="219">
        <f t="shared" si="1"/>
        <v>0</v>
      </c>
      <c r="Q322" s="219">
        <v>0</v>
      </c>
      <c r="R322" s="219">
        <f t="shared" si="2"/>
        <v>0</v>
      </c>
      <c r="S322" s="219">
        <v>0</v>
      </c>
      <c r="T322" s="220">
        <f t="shared" si="3"/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221" t="s">
        <v>181</v>
      </c>
      <c r="AT322" s="221" t="s">
        <v>177</v>
      </c>
      <c r="AU322" s="221" t="s">
        <v>82</v>
      </c>
      <c r="AY322" s="16" t="s">
        <v>175</v>
      </c>
      <c r="BE322" s="222">
        <f t="shared" si="4"/>
        <v>0</v>
      </c>
      <c r="BF322" s="222">
        <f t="shared" si="5"/>
        <v>0</v>
      </c>
      <c r="BG322" s="222">
        <f t="shared" si="6"/>
        <v>0</v>
      </c>
      <c r="BH322" s="222">
        <f t="shared" si="7"/>
        <v>0</v>
      </c>
      <c r="BI322" s="222">
        <f t="shared" si="8"/>
        <v>0</v>
      </c>
      <c r="BJ322" s="16" t="s">
        <v>80</v>
      </c>
      <c r="BK322" s="222">
        <f t="shared" si="9"/>
        <v>0</v>
      </c>
      <c r="BL322" s="16" t="s">
        <v>181</v>
      </c>
      <c r="BM322" s="221" t="s">
        <v>589</v>
      </c>
    </row>
    <row r="323" spans="1:65" s="2" customFormat="1" ht="16.5" customHeight="1">
      <c r="A323" s="33"/>
      <c r="B323" s="34"/>
      <c r="C323" s="209" t="s">
        <v>590</v>
      </c>
      <c r="D323" s="209" t="s">
        <v>177</v>
      </c>
      <c r="E323" s="210" t="s">
        <v>591</v>
      </c>
      <c r="F323" s="211" t="s">
        <v>592</v>
      </c>
      <c r="G323" s="212" t="s">
        <v>584</v>
      </c>
      <c r="H323" s="213">
        <v>30</v>
      </c>
      <c r="I323" s="214"/>
      <c r="J323" s="215">
        <f t="shared" si="0"/>
        <v>0</v>
      </c>
      <c r="K323" s="216"/>
      <c r="L323" s="38"/>
      <c r="M323" s="217" t="s">
        <v>1</v>
      </c>
      <c r="N323" s="218" t="s">
        <v>38</v>
      </c>
      <c r="O323" s="70"/>
      <c r="P323" s="219">
        <f t="shared" si="1"/>
        <v>0</v>
      </c>
      <c r="Q323" s="219">
        <v>0</v>
      </c>
      <c r="R323" s="219">
        <f t="shared" si="2"/>
        <v>0</v>
      </c>
      <c r="S323" s="219">
        <v>0</v>
      </c>
      <c r="T323" s="220">
        <f t="shared" si="3"/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221" t="s">
        <v>181</v>
      </c>
      <c r="AT323" s="221" t="s">
        <v>177</v>
      </c>
      <c r="AU323" s="221" t="s">
        <v>82</v>
      </c>
      <c r="AY323" s="16" t="s">
        <v>175</v>
      </c>
      <c r="BE323" s="222">
        <f t="shared" si="4"/>
        <v>0</v>
      </c>
      <c r="BF323" s="222">
        <f t="shared" si="5"/>
        <v>0</v>
      </c>
      <c r="BG323" s="222">
        <f t="shared" si="6"/>
        <v>0</v>
      </c>
      <c r="BH323" s="222">
        <f t="shared" si="7"/>
        <v>0</v>
      </c>
      <c r="BI323" s="222">
        <f t="shared" si="8"/>
        <v>0</v>
      </c>
      <c r="BJ323" s="16" t="s">
        <v>80</v>
      </c>
      <c r="BK323" s="222">
        <f t="shared" si="9"/>
        <v>0</v>
      </c>
      <c r="BL323" s="16" t="s">
        <v>181</v>
      </c>
      <c r="BM323" s="221" t="s">
        <v>593</v>
      </c>
    </row>
    <row r="324" spans="1:65" s="2" customFormat="1" ht="16.5" customHeight="1">
      <c r="A324" s="33"/>
      <c r="B324" s="34"/>
      <c r="C324" s="209" t="s">
        <v>594</v>
      </c>
      <c r="D324" s="209" t="s">
        <v>177</v>
      </c>
      <c r="E324" s="210" t="s">
        <v>595</v>
      </c>
      <c r="F324" s="211" t="s">
        <v>596</v>
      </c>
      <c r="G324" s="212" t="s">
        <v>584</v>
      </c>
      <c r="H324" s="213">
        <v>30</v>
      </c>
      <c r="I324" s="214"/>
      <c r="J324" s="215">
        <f t="shared" si="0"/>
        <v>0</v>
      </c>
      <c r="K324" s="216"/>
      <c r="L324" s="38"/>
      <c r="M324" s="217" t="s">
        <v>1</v>
      </c>
      <c r="N324" s="218" t="s">
        <v>38</v>
      </c>
      <c r="O324" s="70"/>
      <c r="P324" s="219">
        <f t="shared" si="1"/>
        <v>0</v>
      </c>
      <c r="Q324" s="219">
        <v>0</v>
      </c>
      <c r="R324" s="219">
        <f t="shared" si="2"/>
        <v>0</v>
      </c>
      <c r="S324" s="219">
        <v>0</v>
      </c>
      <c r="T324" s="220">
        <f t="shared" si="3"/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221" t="s">
        <v>181</v>
      </c>
      <c r="AT324" s="221" t="s">
        <v>177</v>
      </c>
      <c r="AU324" s="221" t="s">
        <v>82</v>
      </c>
      <c r="AY324" s="16" t="s">
        <v>175</v>
      </c>
      <c r="BE324" s="222">
        <f t="shared" si="4"/>
        <v>0</v>
      </c>
      <c r="BF324" s="222">
        <f t="shared" si="5"/>
        <v>0</v>
      </c>
      <c r="BG324" s="222">
        <f t="shared" si="6"/>
        <v>0</v>
      </c>
      <c r="BH324" s="222">
        <f t="shared" si="7"/>
        <v>0</v>
      </c>
      <c r="BI324" s="222">
        <f t="shared" si="8"/>
        <v>0</v>
      </c>
      <c r="BJ324" s="16" t="s">
        <v>80</v>
      </c>
      <c r="BK324" s="222">
        <f t="shared" si="9"/>
        <v>0</v>
      </c>
      <c r="BL324" s="16" t="s">
        <v>181</v>
      </c>
      <c r="BM324" s="221" t="s">
        <v>597</v>
      </c>
    </row>
    <row r="325" spans="1:65" s="2" customFormat="1" ht="21.75" customHeight="1">
      <c r="A325" s="33"/>
      <c r="B325" s="34"/>
      <c r="C325" s="209" t="s">
        <v>598</v>
      </c>
      <c r="D325" s="209" t="s">
        <v>177</v>
      </c>
      <c r="E325" s="210" t="s">
        <v>599</v>
      </c>
      <c r="F325" s="211" t="s">
        <v>600</v>
      </c>
      <c r="G325" s="212" t="s">
        <v>552</v>
      </c>
      <c r="H325" s="213">
        <v>45</v>
      </c>
      <c r="I325" s="214"/>
      <c r="J325" s="215">
        <f t="shared" si="0"/>
        <v>0</v>
      </c>
      <c r="K325" s="216"/>
      <c r="L325" s="38"/>
      <c r="M325" s="217" t="s">
        <v>1</v>
      </c>
      <c r="N325" s="218" t="s">
        <v>38</v>
      </c>
      <c r="O325" s="70"/>
      <c r="P325" s="219">
        <f t="shared" si="1"/>
        <v>0</v>
      </c>
      <c r="Q325" s="219">
        <v>6.9999999999999999E-4</v>
      </c>
      <c r="R325" s="219">
        <f t="shared" si="2"/>
        <v>3.15E-2</v>
      </c>
      <c r="S325" s="219">
        <v>0</v>
      </c>
      <c r="T325" s="220">
        <f t="shared" si="3"/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221" t="s">
        <v>181</v>
      </c>
      <c r="AT325" s="221" t="s">
        <v>177</v>
      </c>
      <c r="AU325" s="221" t="s">
        <v>82</v>
      </c>
      <c r="AY325" s="16" t="s">
        <v>175</v>
      </c>
      <c r="BE325" s="222">
        <f t="shared" si="4"/>
        <v>0</v>
      </c>
      <c r="BF325" s="222">
        <f t="shared" si="5"/>
        <v>0</v>
      </c>
      <c r="BG325" s="222">
        <f t="shared" si="6"/>
        <v>0</v>
      </c>
      <c r="BH325" s="222">
        <f t="shared" si="7"/>
        <v>0</v>
      </c>
      <c r="BI325" s="222">
        <f t="shared" si="8"/>
        <v>0</v>
      </c>
      <c r="BJ325" s="16" t="s">
        <v>80</v>
      </c>
      <c r="BK325" s="222">
        <f t="shared" si="9"/>
        <v>0</v>
      </c>
      <c r="BL325" s="16" t="s">
        <v>181</v>
      </c>
      <c r="BM325" s="221" t="s">
        <v>601</v>
      </c>
    </row>
    <row r="326" spans="1:65" s="2" customFormat="1" ht="21.75" customHeight="1">
      <c r="A326" s="33"/>
      <c r="B326" s="34"/>
      <c r="C326" s="246" t="s">
        <v>602</v>
      </c>
      <c r="D326" s="246" t="s">
        <v>285</v>
      </c>
      <c r="E326" s="247" t="s">
        <v>603</v>
      </c>
      <c r="F326" s="248" t="s">
        <v>604</v>
      </c>
      <c r="G326" s="249" t="s">
        <v>552</v>
      </c>
      <c r="H326" s="250">
        <v>5</v>
      </c>
      <c r="I326" s="251"/>
      <c r="J326" s="252">
        <f t="shared" si="0"/>
        <v>0</v>
      </c>
      <c r="K326" s="253"/>
      <c r="L326" s="254"/>
      <c r="M326" s="255" t="s">
        <v>1</v>
      </c>
      <c r="N326" s="256" t="s">
        <v>38</v>
      </c>
      <c r="O326" s="70"/>
      <c r="P326" s="219">
        <f t="shared" si="1"/>
        <v>0</v>
      </c>
      <c r="Q326" s="219">
        <v>3.5000000000000001E-3</v>
      </c>
      <c r="R326" s="219">
        <f t="shared" si="2"/>
        <v>1.7500000000000002E-2</v>
      </c>
      <c r="S326" s="219">
        <v>0</v>
      </c>
      <c r="T326" s="220">
        <f t="shared" si="3"/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221" t="s">
        <v>209</v>
      </c>
      <c r="AT326" s="221" t="s">
        <v>285</v>
      </c>
      <c r="AU326" s="221" t="s">
        <v>82</v>
      </c>
      <c r="AY326" s="16" t="s">
        <v>175</v>
      </c>
      <c r="BE326" s="222">
        <f t="shared" si="4"/>
        <v>0</v>
      </c>
      <c r="BF326" s="222">
        <f t="shared" si="5"/>
        <v>0</v>
      </c>
      <c r="BG326" s="222">
        <f t="shared" si="6"/>
        <v>0</v>
      </c>
      <c r="BH326" s="222">
        <f t="shared" si="7"/>
        <v>0</v>
      </c>
      <c r="BI326" s="222">
        <f t="shared" si="8"/>
        <v>0</v>
      </c>
      <c r="BJ326" s="16" t="s">
        <v>80</v>
      </c>
      <c r="BK326" s="222">
        <f t="shared" si="9"/>
        <v>0</v>
      </c>
      <c r="BL326" s="16" t="s">
        <v>181</v>
      </c>
      <c r="BM326" s="221" t="s">
        <v>605</v>
      </c>
    </row>
    <row r="327" spans="1:65" s="13" customFormat="1" ht="11.25">
      <c r="B327" s="223"/>
      <c r="C327" s="224"/>
      <c r="D327" s="225" t="s">
        <v>183</v>
      </c>
      <c r="E327" s="226" t="s">
        <v>1</v>
      </c>
      <c r="F327" s="227" t="s">
        <v>606</v>
      </c>
      <c r="G327" s="224"/>
      <c r="H327" s="228">
        <v>5</v>
      </c>
      <c r="I327" s="229"/>
      <c r="J327" s="224"/>
      <c r="K327" s="224"/>
      <c r="L327" s="230"/>
      <c r="M327" s="231"/>
      <c r="N327" s="232"/>
      <c r="O327" s="232"/>
      <c r="P327" s="232"/>
      <c r="Q327" s="232"/>
      <c r="R327" s="232"/>
      <c r="S327" s="232"/>
      <c r="T327" s="233"/>
      <c r="AT327" s="234" t="s">
        <v>183</v>
      </c>
      <c r="AU327" s="234" t="s">
        <v>82</v>
      </c>
      <c r="AV327" s="13" t="s">
        <v>82</v>
      </c>
      <c r="AW327" s="13" t="s">
        <v>30</v>
      </c>
      <c r="AX327" s="13" t="s">
        <v>80</v>
      </c>
      <c r="AY327" s="234" t="s">
        <v>175</v>
      </c>
    </row>
    <row r="328" spans="1:65" s="2" customFormat="1" ht="21.75" customHeight="1">
      <c r="A328" s="33"/>
      <c r="B328" s="34"/>
      <c r="C328" s="246" t="s">
        <v>250</v>
      </c>
      <c r="D328" s="246" t="s">
        <v>285</v>
      </c>
      <c r="E328" s="247" t="s">
        <v>607</v>
      </c>
      <c r="F328" s="248" t="s">
        <v>608</v>
      </c>
      <c r="G328" s="249" t="s">
        <v>552</v>
      </c>
      <c r="H328" s="250">
        <v>16</v>
      </c>
      <c r="I328" s="251"/>
      <c r="J328" s="252">
        <f>ROUND(I328*H328,2)</f>
        <v>0</v>
      </c>
      <c r="K328" s="253"/>
      <c r="L328" s="254"/>
      <c r="M328" s="255" t="s">
        <v>1</v>
      </c>
      <c r="N328" s="256" t="s">
        <v>38</v>
      </c>
      <c r="O328" s="70"/>
      <c r="P328" s="219">
        <f>O328*H328</f>
        <v>0</v>
      </c>
      <c r="Q328" s="219">
        <v>2.5000000000000001E-3</v>
      </c>
      <c r="R328" s="219">
        <f>Q328*H328</f>
        <v>0.04</v>
      </c>
      <c r="S328" s="219">
        <v>0</v>
      </c>
      <c r="T328" s="220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221" t="s">
        <v>209</v>
      </c>
      <c r="AT328" s="221" t="s">
        <v>285</v>
      </c>
      <c r="AU328" s="221" t="s">
        <v>82</v>
      </c>
      <c r="AY328" s="16" t="s">
        <v>175</v>
      </c>
      <c r="BE328" s="222">
        <f>IF(N328="základní",J328,0)</f>
        <v>0</v>
      </c>
      <c r="BF328" s="222">
        <f>IF(N328="snížená",J328,0)</f>
        <v>0</v>
      </c>
      <c r="BG328" s="222">
        <f>IF(N328="zákl. přenesená",J328,0)</f>
        <v>0</v>
      </c>
      <c r="BH328" s="222">
        <f>IF(N328="sníž. přenesená",J328,0)</f>
        <v>0</v>
      </c>
      <c r="BI328" s="222">
        <f>IF(N328="nulová",J328,0)</f>
        <v>0</v>
      </c>
      <c r="BJ328" s="16" t="s">
        <v>80</v>
      </c>
      <c r="BK328" s="222">
        <f>ROUND(I328*H328,2)</f>
        <v>0</v>
      </c>
      <c r="BL328" s="16" t="s">
        <v>181</v>
      </c>
      <c r="BM328" s="221" t="s">
        <v>609</v>
      </c>
    </row>
    <row r="329" spans="1:65" s="13" customFormat="1" ht="11.25">
      <c r="B329" s="223"/>
      <c r="C329" s="224"/>
      <c r="D329" s="225" t="s">
        <v>183</v>
      </c>
      <c r="E329" s="226" t="s">
        <v>1</v>
      </c>
      <c r="F329" s="227" t="s">
        <v>610</v>
      </c>
      <c r="G329" s="224"/>
      <c r="H329" s="228">
        <v>16</v>
      </c>
      <c r="I329" s="229"/>
      <c r="J329" s="224"/>
      <c r="K329" s="224"/>
      <c r="L329" s="230"/>
      <c r="M329" s="231"/>
      <c r="N329" s="232"/>
      <c r="O329" s="232"/>
      <c r="P329" s="232"/>
      <c r="Q329" s="232"/>
      <c r="R329" s="232"/>
      <c r="S329" s="232"/>
      <c r="T329" s="233"/>
      <c r="AT329" s="234" t="s">
        <v>183</v>
      </c>
      <c r="AU329" s="234" t="s">
        <v>82</v>
      </c>
      <c r="AV329" s="13" t="s">
        <v>82</v>
      </c>
      <c r="AW329" s="13" t="s">
        <v>30</v>
      </c>
      <c r="AX329" s="13" t="s">
        <v>80</v>
      </c>
      <c r="AY329" s="234" t="s">
        <v>175</v>
      </c>
    </row>
    <row r="330" spans="1:65" s="2" customFormat="1" ht="21.75" customHeight="1">
      <c r="A330" s="33"/>
      <c r="B330" s="34"/>
      <c r="C330" s="246" t="s">
        <v>611</v>
      </c>
      <c r="D330" s="246" t="s">
        <v>285</v>
      </c>
      <c r="E330" s="247" t="s">
        <v>612</v>
      </c>
      <c r="F330" s="248" t="s">
        <v>613</v>
      </c>
      <c r="G330" s="249" t="s">
        <v>552</v>
      </c>
      <c r="H330" s="250">
        <v>22</v>
      </c>
      <c r="I330" s="251"/>
      <c r="J330" s="252">
        <f>ROUND(I330*H330,2)</f>
        <v>0</v>
      </c>
      <c r="K330" s="253"/>
      <c r="L330" s="254"/>
      <c r="M330" s="255" t="s">
        <v>1</v>
      </c>
      <c r="N330" s="256" t="s">
        <v>38</v>
      </c>
      <c r="O330" s="70"/>
      <c r="P330" s="219">
        <f>O330*H330</f>
        <v>0</v>
      </c>
      <c r="Q330" s="219">
        <v>2.5999999999999999E-3</v>
      </c>
      <c r="R330" s="219">
        <f>Q330*H330</f>
        <v>5.7200000000000001E-2</v>
      </c>
      <c r="S330" s="219">
        <v>0</v>
      </c>
      <c r="T330" s="220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221" t="s">
        <v>209</v>
      </c>
      <c r="AT330" s="221" t="s">
        <v>285</v>
      </c>
      <c r="AU330" s="221" t="s">
        <v>82</v>
      </c>
      <c r="AY330" s="16" t="s">
        <v>175</v>
      </c>
      <c r="BE330" s="222">
        <f>IF(N330="základní",J330,0)</f>
        <v>0</v>
      </c>
      <c r="BF330" s="222">
        <f>IF(N330="snížená",J330,0)</f>
        <v>0</v>
      </c>
      <c r="BG330" s="222">
        <f>IF(N330="zákl. přenesená",J330,0)</f>
        <v>0</v>
      </c>
      <c r="BH330" s="222">
        <f>IF(N330="sníž. přenesená",J330,0)</f>
        <v>0</v>
      </c>
      <c r="BI330" s="222">
        <f>IF(N330="nulová",J330,0)</f>
        <v>0</v>
      </c>
      <c r="BJ330" s="16" t="s">
        <v>80</v>
      </c>
      <c r="BK330" s="222">
        <f>ROUND(I330*H330,2)</f>
        <v>0</v>
      </c>
      <c r="BL330" s="16" t="s">
        <v>181</v>
      </c>
      <c r="BM330" s="221" t="s">
        <v>614</v>
      </c>
    </row>
    <row r="331" spans="1:65" s="13" customFormat="1" ht="11.25">
      <c r="B331" s="223"/>
      <c r="C331" s="224"/>
      <c r="D331" s="225" t="s">
        <v>183</v>
      </c>
      <c r="E331" s="226" t="s">
        <v>1</v>
      </c>
      <c r="F331" s="227" t="s">
        <v>615</v>
      </c>
      <c r="G331" s="224"/>
      <c r="H331" s="228">
        <v>22</v>
      </c>
      <c r="I331" s="229"/>
      <c r="J331" s="224"/>
      <c r="K331" s="224"/>
      <c r="L331" s="230"/>
      <c r="M331" s="231"/>
      <c r="N331" s="232"/>
      <c r="O331" s="232"/>
      <c r="P331" s="232"/>
      <c r="Q331" s="232"/>
      <c r="R331" s="232"/>
      <c r="S331" s="232"/>
      <c r="T331" s="233"/>
      <c r="AT331" s="234" t="s">
        <v>183</v>
      </c>
      <c r="AU331" s="234" t="s">
        <v>82</v>
      </c>
      <c r="AV331" s="13" t="s">
        <v>82</v>
      </c>
      <c r="AW331" s="13" t="s">
        <v>30</v>
      </c>
      <c r="AX331" s="13" t="s">
        <v>80</v>
      </c>
      <c r="AY331" s="234" t="s">
        <v>175</v>
      </c>
    </row>
    <row r="332" spans="1:65" s="2" customFormat="1" ht="21.75" customHeight="1">
      <c r="A332" s="33"/>
      <c r="B332" s="34"/>
      <c r="C332" s="246" t="s">
        <v>616</v>
      </c>
      <c r="D332" s="246" t="s">
        <v>285</v>
      </c>
      <c r="E332" s="247" t="s">
        <v>617</v>
      </c>
      <c r="F332" s="248" t="s">
        <v>618</v>
      </c>
      <c r="G332" s="249" t="s">
        <v>552</v>
      </c>
      <c r="H332" s="250">
        <v>2</v>
      </c>
      <c r="I332" s="251"/>
      <c r="J332" s="252">
        <f>ROUND(I332*H332,2)</f>
        <v>0</v>
      </c>
      <c r="K332" s="253"/>
      <c r="L332" s="254"/>
      <c r="M332" s="255" t="s">
        <v>1</v>
      </c>
      <c r="N332" s="256" t="s">
        <v>38</v>
      </c>
      <c r="O332" s="70"/>
      <c r="P332" s="219">
        <f>O332*H332</f>
        <v>0</v>
      </c>
      <c r="Q332" s="219">
        <v>5.1000000000000004E-3</v>
      </c>
      <c r="R332" s="219">
        <f>Q332*H332</f>
        <v>1.0200000000000001E-2</v>
      </c>
      <c r="S332" s="219">
        <v>0</v>
      </c>
      <c r="T332" s="220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221" t="s">
        <v>209</v>
      </c>
      <c r="AT332" s="221" t="s">
        <v>285</v>
      </c>
      <c r="AU332" s="221" t="s">
        <v>82</v>
      </c>
      <c r="AY332" s="16" t="s">
        <v>175</v>
      </c>
      <c r="BE332" s="222">
        <f>IF(N332="základní",J332,0)</f>
        <v>0</v>
      </c>
      <c r="BF332" s="222">
        <f>IF(N332="snížená",J332,0)</f>
        <v>0</v>
      </c>
      <c r="BG332" s="222">
        <f>IF(N332="zákl. přenesená",J332,0)</f>
        <v>0</v>
      </c>
      <c r="BH332" s="222">
        <f>IF(N332="sníž. přenesená",J332,0)</f>
        <v>0</v>
      </c>
      <c r="BI332" s="222">
        <f>IF(N332="nulová",J332,0)</f>
        <v>0</v>
      </c>
      <c r="BJ332" s="16" t="s">
        <v>80</v>
      </c>
      <c r="BK332" s="222">
        <f>ROUND(I332*H332,2)</f>
        <v>0</v>
      </c>
      <c r="BL332" s="16" t="s">
        <v>181</v>
      </c>
      <c r="BM332" s="221" t="s">
        <v>619</v>
      </c>
    </row>
    <row r="333" spans="1:65" s="13" customFormat="1" ht="11.25">
      <c r="B333" s="223"/>
      <c r="C333" s="224"/>
      <c r="D333" s="225" t="s">
        <v>183</v>
      </c>
      <c r="E333" s="226" t="s">
        <v>1</v>
      </c>
      <c r="F333" s="227" t="s">
        <v>620</v>
      </c>
      <c r="G333" s="224"/>
      <c r="H333" s="228">
        <v>2</v>
      </c>
      <c r="I333" s="229"/>
      <c r="J333" s="224"/>
      <c r="K333" s="224"/>
      <c r="L333" s="230"/>
      <c r="M333" s="231"/>
      <c r="N333" s="232"/>
      <c r="O333" s="232"/>
      <c r="P333" s="232"/>
      <c r="Q333" s="232"/>
      <c r="R333" s="232"/>
      <c r="S333" s="232"/>
      <c r="T333" s="233"/>
      <c r="AT333" s="234" t="s">
        <v>183</v>
      </c>
      <c r="AU333" s="234" t="s">
        <v>82</v>
      </c>
      <c r="AV333" s="13" t="s">
        <v>82</v>
      </c>
      <c r="AW333" s="13" t="s">
        <v>30</v>
      </c>
      <c r="AX333" s="13" t="s">
        <v>80</v>
      </c>
      <c r="AY333" s="234" t="s">
        <v>175</v>
      </c>
    </row>
    <row r="334" spans="1:65" s="2" customFormat="1" ht="21.75" customHeight="1">
      <c r="A334" s="33"/>
      <c r="B334" s="34"/>
      <c r="C334" s="209" t="s">
        <v>621</v>
      </c>
      <c r="D334" s="209" t="s">
        <v>177</v>
      </c>
      <c r="E334" s="210" t="s">
        <v>622</v>
      </c>
      <c r="F334" s="211" t="s">
        <v>623</v>
      </c>
      <c r="G334" s="212" t="s">
        <v>552</v>
      </c>
      <c r="H334" s="213">
        <v>26</v>
      </c>
      <c r="I334" s="214"/>
      <c r="J334" s="215">
        <f>ROUND(I334*H334,2)</f>
        <v>0</v>
      </c>
      <c r="K334" s="216"/>
      <c r="L334" s="38"/>
      <c r="M334" s="217" t="s">
        <v>1</v>
      </c>
      <c r="N334" s="218" t="s">
        <v>38</v>
      </c>
      <c r="O334" s="70"/>
      <c r="P334" s="219">
        <f>O334*H334</f>
        <v>0</v>
      </c>
      <c r="Q334" s="219">
        <v>0.11241</v>
      </c>
      <c r="R334" s="219">
        <f>Q334*H334</f>
        <v>2.92266</v>
      </c>
      <c r="S334" s="219">
        <v>0</v>
      </c>
      <c r="T334" s="220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221" t="s">
        <v>181</v>
      </c>
      <c r="AT334" s="221" t="s">
        <v>177</v>
      </c>
      <c r="AU334" s="221" t="s">
        <v>82</v>
      </c>
      <c r="AY334" s="16" t="s">
        <v>175</v>
      </c>
      <c r="BE334" s="222">
        <f>IF(N334="základní",J334,0)</f>
        <v>0</v>
      </c>
      <c r="BF334" s="222">
        <f>IF(N334="snížená",J334,0)</f>
        <v>0</v>
      </c>
      <c r="BG334" s="222">
        <f>IF(N334="zákl. přenesená",J334,0)</f>
        <v>0</v>
      </c>
      <c r="BH334" s="222">
        <f>IF(N334="sníž. přenesená",J334,0)</f>
        <v>0</v>
      </c>
      <c r="BI334" s="222">
        <f>IF(N334="nulová",J334,0)</f>
        <v>0</v>
      </c>
      <c r="BJ334" s="16" t="s">
        <v>80</v>
      </c>
      <c r="BK334" s="222">
        <f>ROUND(I334*H334,2)</f>
        <v>0</v>
      </c>
      <c r="BL334" s="16" t="s">
        <v>181</v>
      </c>
      <c r="BM334" s="221" t="s">
        <v>624</v>
      </c>
    </row>
    <row r="335" spans="1:65" s="2" customFormat="1" ht="16.5" customHeight="1">
      <c r="A335" s="33"/>
      <c r="B335" s="34"/>
      <c r="C335" s="246" t="s">
        <v>625</v>
      </c>
      <c r="D335" s="246" t="s">
        <v>285</v>
      </c>
      <c r="E335" s="247" t="s">
        <v>626</v>
      </c>
      <c r="F335" s="248" t="s">
        <v>627</v>
      </c>
      <c r="G335" s="249" t="s">
        <v>552</v>
      </c>
      <c r="H335" s="250">
        <v>26</v>
      </c>
      <c r="I335" s="251"/>
      <c r="J335" s="252">
        <f>ROUND(I335*H335,2)</f>
        <v>0</v>
      </c>
      <c r="K335" s="253"/>
      <c r="L335" s="254"/>
      <c r="M335" s="255" t="s">
        <v>1</v>
      </c>
      <c r="N335" s="256" t="s">
        <v>38</v>
      </c>
      <c r="O335" s="70"/>
      <c r="P335" s="219">
        <f>O335*H335</f>
        <v>0</v>
      </c>
      <c r="Q335" s="219">
        <v>6.1000000000000004E-3</v>
      </c>
      <c r="R335" s="219">
        <f>Q335*H335</f>
        <v>0.15860000000000002</v>
      </c>
      <c r="S335" s="219">
        <v>0</v>
      </c>
      <c r="T335" s="220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221" t="s">
        <v>209</v>
      </c>
      <c r="AT335" s="221" t="s">
        <v>285</v>
      </c>
      <c r="AU335" s="221" t="s">
        <v>82</v>
      </c>
      <c r="AY335" s="16" t="s">
        <v>175</v>
      </c>
      <c r="BE335" s="222">
        <f>IF(N335="základní",J335,0)</f>
        <v>0</v>
      </c>
      <c r="BF335" s="222">
        <f>IF(N335="snížená",J335,0)</f>
        <v>0</v>
      </c>
      <c r="BG335" s="222">
        <f>IF(N335="zákl. přenesená",J335,0)</f>
        <v>0</v>
      </c>
      <c r="BH335" s="222">
        <f>IF(N335="sníž. přenesená",J335,0)</f>
        <v>0</v>
      </c>
      <c r="BI335" s="222">
        <f>IF(N335="nulová",J335,0)</f>
        <v>0</v>
      </c>
      <c r="BJ335" s="16" t="s">
        <v>80</v>
      </c>
      <c r="BK335" s="222">
        <f>ROUND(I335*H335,2)</f>
        <v>0</v>
      </c>
      <c r="BL335" s="16" t="s">
        <v>181</v>
      </c>
      <c r="BM335" s="221" t="s">
        <v>628</v>
      </c>
    </row>
    <row r="336" spans="1:65" s="2" customFormat="1" ht="16.5" customHeight="1">
      <c r="A336" s="33"/>
      <c r="B336" s="34"/>
      <c r="C336" s="246" t="s">
        <v>629</v>
      </c>
      <c r="D336" s="246" t="s">
        <v>285</v>
      </c>
      <c r="E336" s="247" t="s">
        <v>630</v>
      </c>
      <c r="F336" s="248" t="s">
        <v>631</v>
      </c>
      <c r="G336" s="249" t="s">
        <v>552</v>
      </c>
      <c r="H336" s="250">
        <v>26</v>
      </c>
      <c r="I336" s="251"/>
      <c r="J336" s="252">
        <f>ROUND(I336*H336,2)</f>
        <v>0</v>
      </c>
      <c r="K336" s="253"/>
      <c r="L336" s="254"/>
      <c r="M336" s="255" t="s">
        <v>1</v>
      </c>
      <c r="N336" s="256" t="s">
        <v>38</v>
      </c>
      <c r="O336" s="70"/>
      <c r="P336" s="219">
        <f>O336*H336</f>
        <v>0</v>
      </c>
      <c r="Q336" s="219">
        <v>3.0000000000000001E-3</v>
      </c>
      <c r="R336" s="219">
        <f>Q336*H336</f>
        <v>7.8E-2</v>
      </c>
      <c r="S336" s="219">
        <v>0</v>
      </c>
      <c r="T336" s="220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221" t="s">
        <v>209</v>
      </c>
      <c r="AT336" s="221" t="s">
        <v>285</v>
      </c>
      <c r="AU336" s="221" t="s">
        <v>82</v>
      </c>
      <c r="AY336" s="16" t="s">
        <v>175</v>
      </c>
      <c r="BE336" s="222">
        <f>IF(N336="základní",J336,0)</f>
        <v>0</v>
      </c>
      <c r="BF336" s="222">
        <f>IF(N336="snížená",J336,0)</f>
        <v>0</v>
      </c>
      <c r="BG336" s="222">
        <f>IF(N336="zákl. přenesená",J336,0)</f>
        <v>0</v>
      </c>
      <c r="BH336" s="222">
        <f>IF(N336="sníž. přenesená",J336,0)</f>
        <v>0</v>
      </c>
      <c r="BI336" s="222">
        <f>IF(N336="nulová",J336,0)</f>
        <v>0</v>
      </c>
      <c r="BJ336" s="16" t="s">
        <v>80</v>
      </c>
      <c r="BK336" s="222">
        <f>ROUND(I336*H336,2)</f>
        <v>0</v>
      </c>
      <c r="BL336" s="16" t="s">
        <v>181</v>
      </c>
      <c r="BM336" s="221" t="s">
        <v>632</v>
      </c>
    </row>
    <row r="337" spans="1:65" s="2" customFormat="1" ht="16.5" customHeight="1">
      <c r="A337" s="33"/>
      <c r="B337" s="34"/>
      <c r="C337" s="246" t="s">
        <v>633</v>
      </c>
      <c r="D337" s="246" t="s">
        <v>285</v>
      </c>
      <c r="E337" s="247" t="s">
        <v>634</v>
      </c>
      <c r="F337" s="248" t="s">
        <v>635</v>
      </c>
      <c r="G337" s="249" t="s">
        <v>552</v>
      </c>
      <c r="H337" s="250">
        <v>26</v>
      </c>
      <c r="I337" s="251"/>
      <c r="J337" s="252">
        <f>ROUND(I337*H337,2)</f>
        <v>0</v>
      </c>
      <c r="K337" s="253"/>
      <c r="L337" s="254"/>
      <c r="M337" s="255" t="s">
        <v>1</v>
      </c>
      <c r="N337" s="256" t="s">
        <v>38</v>
      </c>
      <c r="O337" s="70"/>
      <c r="P337" s="219">
        <f>O337*H337</f>
        <v>0</v>
      </c>
      <c r="Q337" s="219">
        <v>1E-4</v>
      </c>
      <c r="R337" s="219">
        <f>Q337*H337</f>
        <v>2.6000000000000003E-3</v>
      </c>
      <c r="S337" s="219">
        <v>0</v>
      </c>
      <c r="T337" s="220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221" t="s">
        <v>209</v>
      </c>
      <c r="AT337" s="221" t="s">
        <v>285</v>
      </c>
      <c r="AU337" s="221" t="s">
        <v>82</v>
      </c>
      <c r="AY337" s="16" t="s">
        <v>175</v>
      </c>
      <c r="BE337" s="222">
        <f>IF(N337="základní",J337,0)</f>
        <v>0</v>
      </c>
      <c r="BF337" s="222">
        <f>IF(N337="snížená",J337,0)</f>
        <v>0</v>
      </c>
      <c r="BG337" s="222">
        <f>IF(N337="zákl. přenesená",J337,0)</f>
        <v>0</v>
      </c>
      <c r="BH337" s="222">
        <f>IF(N337="sníž. přenesená",J337,0)</f>
        <v>0</v>
      </c>
      <c r="BI337" s="222">
        <f>IF(N337="nulová",J337,0)</f>
        <v>0</v>
      </c>
      <c r="BJ337" s="16" t="s">
        <v>80</v>
      </c>
      <c r="BK337" s="222">
        <f>ROUND(I337*H337,2)</f>
        <v>0</v>
      </c>
      <c r="BL337" s="16" t="s">
        <v>181</v>
      </c>
      <c r="BM337" s="221" t="s">
        <v>636</v>
      </c>
    </row>
    <row r="338" spans="1:65" s="2" customFormat="1" ht="21.75" customHeight="1">
      <c r="A338" s="33"/>
      <c r="B338" s="34"/>
      <c r="C338" s="209" t="s">
        <v>637</v>
      </c>
      <c r="D338" s="209" t="s">
        <v>177</v>
      </c>
      <c r="E338" s="210" t="s">
        <v>638</v>
      </c>
      <c r="F338" s="211" t="s">
        <v>639</v>
      </c>
      <c r="G338" s="212" t="s">
        <v>180</v>
      </c>
      <c r="H338" s="213">
        <v>4</v>
      </c>
      <c r="I338" s="214"/>
      <c r="J338" s="215">
        <f>ROUND(I338*H338,2)</f>
        <v>0</v>
      </c>
      <c r="K338" s="216"/>
      <c r="L338" s="38"/>
      <c r="M338" s="217" t="s">
        <v>1</v>
      </c>
      <c r="N338" s="218" t="s">
        <v>38</v>
      </c>
      <c r="O338" s="70"/>
      <c r="P338" s="219">
        <f>O338*H338</f>
        <v>0</v>
      </c>
      <c r="Q338" s="219">
        <v>2.5999999999999999E-3</v>
      </c>
      <c r="R338" s="219">
        <f>Q338*H338</f>
        <v>1.04E-2</v>
      </c>
      <c r="S338" s="219">
        <v>0</v>
      </c>
      <c r="T338" s="220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221" t="s">
        <v>181</v>
      </c>
      <c r="AT338" s="221" t="s">
        <v>177</v>
      </c>
      <c r="AU338" s="221" t="s">
        <v>82</v>
      </c>
      <c r="AY338" s="16" t="s">
        <v>175</v>
      </c>
      <c r="BE338" s="222">
        <f>IF(N338="základní",J338,0)</f>
        <v>0</v>
      </c>
      <c r="BF338" s="222">
        <f>IF(N338="snížená",J338,0)</f>
        <v>0</v>
      </c>
      <c r="BG338" s="222">
        <f>IF(N338="zákl. přenesená",J338,0)</f>
        <v>0</v>
      </c>
      <c r="BH338" s="222">
        <f>IF(N338="sníž. přenesená",J338,0)</f>
        <v>0</v>
      </c>
      <c r="BI338" s="222">
        <f>IF(N338="nulová",J338,0)</f>
        <v>0</v>
      </c>
      <c r="BJ338" s="16" t="s">
        <v>80</v>
      </c>
      <c r="BK338" s="222">
        <f>ROUND(I338*H338,2)</f>
        <v>0</v>
      </c>
      <c r="BL338" s="16" t="s">
        <v>181</v>
      </c>
      <c r="BM338" s="221" t="s">
        <v>640</v>
      </c>
    </row>
    <row r="339" spans="1:65" s="13" customFormat="1" ht="11.25">
      <c r="B339" s="223"/>
      <c r="C339" s="224"/>
      <c r="D339" s="225" t="s">
        <v>183</v>
      </c>
      <c r="E339" s="226" t="s">
        <v>1</v>
      </c>
      <c r="F339" s="227" t="s">
        <v>641</v>
      </c>
      <c r="G339" s="224"/>
      <c r="H339" s="228">
        <v>4</v>
      </c>
      <c r="I339" s="229"/>
      <c r="J339" s="224"/>
      <c r="K339" s="224"/>
      <c r="L339" s="230"/>
      <c r="M339" s="231"/>
      <c r="N339" s="232"/>
      <c r="O339" s="232"/>
      <c r="P339" s="232"/>
      <c r="Q339" s="232"/>
      <c r="R339" s="232"/>
      <c r="S339" s="232"/>
      <c r="T339" s="233"/>
      <c r="AT339" s="234" t="s">
        <v>183</v>
      </c>
      <c r="AU339" s="234" t="s">
        <v>82</v>
      </c>
      <c r="AV339" s="13" t="s">
        <v>82</v>
      </c>
      <c r="AW339" s="13" t="s">
        <v>30</v>
      </c>
      <c r="AX339" s="13" t="s">
        <v>80</v>
      </c>
      <c r="AY339" s="234" t="s">
        <v>175</v>
      </c>
    </row>
    <row r="340" spans="1:65" s="2" customFormat="1" ht="21.75" customHeight="1">
      <c r="A340" s="33"/>
      <c r="B340" s="34"/>
      <c r="C340" s="209" t="s">
        <v>642</v>
      </c>
      <c r="D340" s="209" t="s">
        <v>177</v>
      </c>
      <c r="E340" s="210" t="s">
        <v>643</v>
      </c>
      <c r="F340" s="211" t="s">
        <v>644</v>
      </c>
      <c r="G340" s="212" t="s">
        <v>231</v>
      </c>
      <c r="H340" s="213">
        <v>1002</v>
      </c>
      <c r="I340" s="214"/>
      <c r="J340" s="215">
        <f>ROUND(I340*H340,2)</f>
        <v>0</v>
      </c>
      <c r="K340" s="216"/>
      <c r="L340" s="38"/>
      <c r="M340" s="217" t="s">
        <v>1</v>
      </c>
      <c r="N340" s="218" t="s">
        <v>38</v>
      </c>
      <c r="O340" s="70"/>
      <c r="P340" s="219">
        <f>O340*H340</f>
        <v>0</v>
      </c>
      <c r="Q340" s="219">
        <v>0.15540000000000001</v>
      </c>
      <c r="R340" s="219">
        <f>Q340*H340</f>
        <v>155.71080000000001</v>
      </c>
      <c r="S340" s="219">
        <v>0</v>
      </c>
      <c r="T340" s="220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221" t="s">
        <v>181</v>
      </c>
      <c r="AT340" s="221" t="s">
        <v>177</v>
      </c>
      <c r="AU340" s="221" t="s">
        <v>82</v>
      </c>
      <c r="AY340" s="16" t="s">
        <v>175</v>
      </c>
      <c r="BE340" s="222">
        <f>IF(N340="základní",J340,0)</f>
        <v>0</v>
      </c>
      <c r="BF340" s="222">
        <f>IF(N340="snížená",J340,0)</f>
        <v>0</v>
      </c>
      <c r="BG340" s="222">
        <f>IF(N340="zákl. přenesená",J340,0)</f>
        <v>0</v>
      </c>
      <c r="BH340" s="222">
        <f>IF(N340="sníž. přenesená",J340,0)</f>
        <v>0</v>
      </c>
      <c r="BI340" s="222">
        <f>IF(N340="nulová",J340,0)</f>
        <v>0</v>
      </c>
      <c r="BJ340" s="16" t="s">
        <v>80</v>
      </c>
      <c r="BK340" s="222">
        <f>ROUND(I340*H340,2)</f>
        <v>0</v>
      </c>
      <c r="BL340" s="16" t="s">
        <v>181</v>
      </c>
      <c r="BM340" s="221" t="s">
        <v>645</v>
      </c>
    </row>
    <row r="341" spans="1:65" s="13" customFormat="1" ht="11.25">
      <c r="B341" s="223"/>
      <c r="C341" s="224"/>
      <c r="D341" s="225" t="s">
        <v>183</v>
      </c>
      <c r="E341" s="226" t="s">
        <v>1</v>
      </c>
      <c r="F341" s="227" t="s">
        <v>646</v>
      </c>
      <c r="G341" s="224"/>
      <c r="H341" s="228">
        <v>352</v>
      </c>
      <c r="I341" s="229"/>
      <c r="J341" s="224"/>
      <c r="K341" s="224"/>
      <c r="L341" s="230"/>
      <c r="M341" s="231"/>
      <c r="N341" s="232"/>
      <c r="O341" s="232"/>
      <c r="P341" s="232"/>
      <c r="Q341" s="232"/>
      <c r="R341" s="232"/>
      <c r="S341" s="232"/>
      <c r="T341" s="233"/>
      <c r="AT341" s="234" t="s">
        <v>183</v>
      </c>
      <c r="AU341" s="234" t="s">
        <v>82</v>
      </c>
      <c r="AV341" s="13" t="s">
        <v>82</v>
      </c>
      <c r="AW341" s="13" t="s">
        <v>30</v>
      </c>
      <c r="AX341" s="13" t="s">
        <v>73</v>
      </c>
      <c r="AY341" s="234" t="s">
        <v>175</v>
      </c>
    </row>
    <row r="342" spans="1:65" s="13" customFormat="1" ht="11.25">
      <c r="B342" s="223"/>
      <c r="C342" s="224"/>
      <c r="D342" s="225" t="s">
        <v>183</v>
      </c>
      <c r="E342" s="226" t="s">
        <v>1</v>
      </c>
      <c r="F342" s="227" t="s">
        <v>647</v>
      </c>
      <c r="G342" s="224"/>
      <c r="H342" s="228">
        <v>537</v>
      </c>
      <c r="I342" s="229"/>
      <c r="J342" s="224"/>
      <c r="K342" s="224"/>
      <c r="L342" s="230"/>
      <c r="M342" s="231"/>
      <c r="N342" s="232"/>
      <c r="O342" s="232"/>
      <c r="P342" s="232"/>
      <c r="Q342" s="232"/>
      <c r="R342" s="232"/>
      <c r="S342" s="232"/>
      <c r="T342" s="233"/>
      <c r="AT342" s="234" t="s">
        <v>183</v>
      </c>
      <c r="AU342" s="234" t="s">
        <v>82</v>
      </c>
      <c r="AV342" s="13" t="s">
        <v>82</v>
      </c>
      <c r="AW342" s="13" t="s">
        <v>30</v>
      </c>
      <c r="AX342" s="13" t="s">
        <v>73</v>
      </c>
      <c r="AY342" s="234" t="s">
        <v>175</v>
      </c>
    </row>
    <row r="343" spans="1:65" s="13" customFormat="1" ht="11.25">
      <c r="B343" s="223"/>
      <c r="C343" s="224"/>
      <c r="D343" s="225" t="s">
        <v>183</v>
      </c>
      <c r="E343" s="226" t="s">
        <v>1</v>
      </c>
      <c r="F343" s="227" t="s">
        <v>648</v>
      </c>
      <c r="G343" s="224"/>
      <c r="H343" s="228">
        <v>91</v>
      </c>
      <c r="I343" s="229"/>
      <c r="J343" s="224"/>
      <c r="K343" s="224"/>
      <c r="L343" s="230"/>
      <c r="M343" s="231"/>
      <c r="N343" s="232"/>
      <c r="O343" s="232"/>
      <c r="P343" s="232"/>
      <c r="Q343" s="232"/>
      <c r="R343" s="232"/>
      <c r="S343" s="232"/>
      <c r="T343" s="233"/>
      <c r="AT343" s="234" t="s">
        <v>183</v>
      </c>
      <c r="AU343" s="234" t="s">
        <v>82</v>
      </c>
      <c r="AV343" s="13" t="s">
        <v>82</v>
      </c>
      <c r="AW343" s="13" t="s">
        <v>30</v>
      </c>
      <c r="AX343" s="13" t="s">
        <v>73</v>
      </c>
      <c r="AY343" s="234" t="s">
        <v>175</v>
      </c>
    </row>
    <row r="344" spans="1:65" s="13" customFormat="1" ht="11.25">
      <c r="B344" s="223"/>
      <c r="C344" s="224"/>
      <c r="D344" s="225" t="s">
        <v>183</v>
      </c>
      <c r="E344" s="226" t="s">
        <v>1</v>
      </c>
      <c r="F344" s="227" t="s">
        <v>649</v>
      </c>
      <c r="G344" s="224"/>
      <c r="H344" s="228">
        <v>22</v>
      </c>
      <c r="I344" s="229"/>
      <c r="J344" s="224"/>
      <c r="K344" s="224"/>
      <c r="L344" s="230"/>
      <c r="M344" s="231"/>
      <c r="N344" s="232"/>
      <c r="O344" s="232"/>
      <c r="P344" s="232"/>
      <c r="Q344" s="232"/>
      <c r="R344" s="232"/>
      <c r="S344" s="232"/>
      <c r="T344" s="233"/>
      <c r="AT344" s="234" t="s">
        <v>183</v>
      </c>
      <c r="AU344" s="234" t="s">
        <v>82</v>
      </c>
      <c r="AV344" s="13" t="s">
        <v>82</v>
      </c>
      <c r="AW344" s="13" t="s">
        <v>30</v>
      </c>
      <c r="AX344" s="13" t="s">
        <v>73</v>
      </c>
      <c r="AY344" s="234" t="s">
        <v>175</v>
      </c>
    </row>
    <row r="345" spans="1:65" s="14" customFormat="1" ht="11.25">
      <c r="B345" s="235"/>
      <c r="C345" s="236"/>
      <c r="D345" s="225" t="s">
        <v>183</v>
      </c>
      <c r="E345" s="237" t="s">
        <v>1</v>
      </c>
      <c r="F345" s="238" t="s">
        <v>223</v>
      </c>
      <c r="G345" s="236"/>
      <c r="H345" s="239">
        <v>1002</v>
      </c>
      <c r="I345" s="240"/>
      <c r="J345" s="236"/>
      <c r="K345" s="236"/>
      <c r="L345" s="241"/>
      <c r="M345" s="242"/>
      <c r="N345" s="243"/>
      <c r="O345" s="243"/>
      <c r="P345" s="243"/>
      <c r="Q345" s="243"/>
      <c r="R345" s="243"/>
      <c r="S345" s="243"/>
      <c r="T345" s="244"/>
      <c r="AT345" s="245" t="s">
        <v>183</v>
      </c>
      <c r="AU345" s="245" t="s">
        <v>82</v>
      </c>
      <c r="AV345" s="14" t="s">
        <v>181</v>
      </c>
      <c r="AW345" s="14" t="s">
        <v>30</v>
      </c>
      <c r="AX345" s="14" t="s">
        <v>80</v>
      </c>
      <c r="AY345" s="245" t="s">
        <v>175</v>
      </c>
    </row>
    <row r="346" spans="1:65" s="2" customFormat="1" ht="21.75" customHeight="1">
      <c r="A346" s="33"/>
      <c r="B346" s="34"/>
      <c r="C346" s="246" t="s">
        <v>650</v>
      </c>
      <c r="D346" s="246" t="s">
        <v>285</v>
      </c>
      <c r="E346" s="247" t="s">
        <v>651</v>
      </c>
      <c r="F346" s="248" t="s">
        <v>652</v>
      </c>
      <c r="G346" s="249" t="s">
        <v>231</v>
      </c>
      <c r="H346" s="250">
        <v>22</v>
      </c>
      <c r="I346" s="251"/>
      <c r="J346" s="252">
        <f>ROUND(I346*H346,2)</f>
        <v>0</v>
      </c>
      <c r="K346" s="253"/>
      <c r="L346" s="254"/>
      <c r="M346" s="255" t="s">
        <v>1</v>
      </c>
      <c r="N346" s="256" t="s">
        <v>38</v>
      </c>
      <c r="O346" s="70"/>
      <c r="P346" s="219">
        <f>O346*H346</f>
        <v>0</v>
      </c>
      <c r="Q346" s="219">
        <v>6.4000000000000001E-2</v>
      </c>
      <c r="R346" s="219">
        <f>Q346*H346</f>
        <v>1.4079999999999999</v>
      </c>
      <c r="S346" s="219">
        <v>0</v>
      </c>
      <c r="T346" s="220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221" t="s">
        <v>209</v>
      </c>
      <c r="AT346" s="221" t="s">
        <v>285</v>
      </c>
      <c r="AU346" s="221" t="s">
        <v>82</v>
      </c>
      <c r="AY346" s="16" t="s">
        <v>175</v>
      </c>
      <c r="BE346" s="222">
        <f>IF(N346="základní",J346,0)</f>
        <v>0</v>
      </c>
      <c r="BF346" s="222">
        <f>IF(N346="snížená",J346,0)</f>
        <v>0</v>
      </c>
      <c r="BG346" s="222">
        <f>IF(N346="zákl. přenesená",J346,0)</f>
        <v>0</v>
      </c>
      <c r="BH346" s="222">
        <f>IF(N346="sníž. přenesená",J346,0)</f>
        <v>0</v>
      </c>
      <c r="BI346" s="222">
        <f>IF(N346="nulová",J346,0)</f>
        <v>0</v>
      </c>
      <c r="BJ346" s="16" t="s">
        <v>80</v>
      </c>
      <c r="BK346" s="222">
        <f>ROUND(I346*H346,2)</f>
        <v>0</v>
      </c>
      <c r="BL346" s="16" t="s">
        <v>181</v>
      </c>
      <c r="BM346" s="221" t="s">
        <v>653</v>
      </c>
    </row>
    <row r="347" spans="1:65" s="2" customFormat="1" ht="21.75" customHeight="1">
      <c r="A347" s="33"/>
      <c r="B347" s="34"/>
      <c r="C347" s="246" t="s">
        <v>654</v>
      </c>
      <c r="D347" s="246" t="s">
        <v>285</v>
      </c>
      <c r="E347" s="247" t="s">
        <v>655</v>
      </c>
      <c r="F347" s="248" t="s">
        <v>656</v>
      </c>
      <c r="G347" s="249" t="s">
        <v>231</v>
      </c>
      <c r="H347" s="250">
        <v>91</v>
      </c>
      <c r="I347" s="251"/>
      <c r="J347" s="252">
        <f>ROUND(I347*H347,2)</f>
        <v>0</v>
      </c>
      <c r="K347" s="253"/>
      <c r="L347" s="254"/>
      <c r="M347" s="255" t="s">
        <v>1</v>
      </c>
      <c r="N347" s="256" t="s">
        <v>38</v>
      </c>
      <c r="O347" s="70"/>
      <c r="P347" s="219">
        <f>O347*H347</f>
        <v>0</v>
      </c>
      <c r="Q347" s="219">
        <v>4.8300000000000003E-2</v>
      </c>
      <c r="R347" s="219">
        <f>Q347*H347</f>
        <v>4.3953000000000007</v>
      </c>
      <c r="S347" s="219">
        <v>0</v>
      </c>
      <c r="T347" s="220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221" t="s">
        <v>209</v>
      </c>
      <c r="AT347" s="221" t="s">
        <v>285</v>
      </c>
      <c r="AU347" s="221" t="s">
        <v>82</v>
      </c>
      <c r="AY347" s="16" t="s">
        <v>175</v>
      </c>
      <c r="BE347" s="222">
        <f>IF(N347="základní",J347,0)</f>
        <v>0</v>
      </c>
      <c r="BF347" s="222">
        <f>IF(N347="snížená",J347,0)</f>
        <v>0</v>
      </c>
      <c r="BG347" s="222">
        <f>IF(N347="zákl. přenesená",J347,0)</f>
        <v>0</v>
      </c>
      <c r="BH347" s="222">
        <f>IF(N347="sníž. přenesená",J347,0)</f>
        <v>0</v>
      </c>
      <c r="BI347" s="222">
        <f>IF(N347="nulová",J347,0)</f>
        <v>0</v>
      </c>
      <c r="BJ347" s="16" t="s">
        <v>80</v>
      </c>
      <c r="BK347" s="222">
        <f>ROUND(I347*H347,2)</f>
        <v>0</v>
      </c>
      <c r="BL347" s="16" t="s">
        <v>181</v>
      </c>
      <c r="BM347" s="221" t="s">
        <v>657</v>
      </c>
    </row>
    <row r="348" spans="1:65" s="2" customFormat="1" ht="16.5" customHeight="1">
      <c r="A348" s="33"/>
      <c r="B348" s="34"/>
      <c r="C348" s="246" t="s">
        <v>658</v>
      </c>
      <c r="D348" s="246" t="s">
        <v>285</v>
      </c>
      <c r="E348" s="247" t="s">
        <v>659</v>
      </c>
      <c r="F348" s="248" t="s">
        <v>660</v>
      </c>
      <c r="G348" s="249" t="s">
        <v>231</v>
      </c>
      <c r="H348" s="250">
        <v>352</v>
      </c>
      <c r="I348" s="251"/>
      <c r="J348" s="252">
        <f>ROUND(I348*H348,2)</f>
        <v>0</v>
      </c>
      <c r="K348" s="253"/>
      <c r="L348" s="254"/>
      <c r="M348" s="255" t="s">
        <v>1</v>
      </c>
      <c r="N348" s="256" t="s">
        <v>38</v>
      </c>
      <c r="O348" s="70"/>
      <c r="P348" s="219">
        <f>O348*H348</f>
        <v>0</v>
      </c>
      <c r="Q348" s="219">
        <v>5.8000000000000003E-2</v>
      </c>
      <c r="R348" s="219">
        <f>Q348*H348</f>
        <v>20.416</v>
      </c>
      <c r="S348" s="219">
        <v>0</v>
      </c>
      <c r="T348" s="220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221" t="s">
        <v>209</v>
      </c>
      <c r="AT348" s="221" t="s">
        <v>285</v>
      </c>
      <c r="AU348" s="221" t="s">
        <v>82</v>
      </c>
      <c r="AY348" s="16" t="s">
        <v>175</v>
      </c>
      <c r="BE348" s="222">
        <f>IF(N348="základní",J348,0)</f>
        <v>0</v>
      </c>
      <c r="BF348" s="222">
        <f>IF(N348="snížená",J348,0)</f>
        <v>0</v>
      </c>
      <c r="BG348" s="222">
        <f>IF(N348="zákl. přenesená",J348,0)</f>
        <v>0</v>
      </c>
      <c r="BH348" s="222">
        <f>IF(N348="sníž. přenesená",J348,0)</f>
        <v>0</v>
      </c>
      <c r="BI348" s="222">
        <f>IF(N348="nulová",J348,0)</f>
        <v>0</v>
      </c>
      <c r="BJ348" s="16" t="s">
        <v>80</v>
      </c>
      <c r="BK348" s="222">
        <f>ROUND(I348*H348,2)</f>
        <v>0</v>
      </c>
      <c r="BL348" s="16" t="s">
        <v>181</v>
      </c>
      <c r="BM348" s="221" t="s">
        <v>661</v>
      </c>
    </row>
    <row r="349" spans="1:65" s="2" customFormat="1" ht="16.5" customHeight="1">
      <c r="A349" s="33"/>
      <c r="B349" s="34"/>
      <c r="C349" s="246" t="s">
        <v>662</v>
      </c>
      <c r="D349" s="246" t="s">
        <v>285</v>
      </c>
      <c r="E349" s="247" t="s">
        <v>663</v>
      </c>
      <c r="F349" s="248" t="s">
        <v>664</v>
      </c>
      <c r="G349" s="249" t="s">
        <v>231</v>
      </c>
      <c r="H349" s="250">
        <v>537</v>
      </c>
      <c r="I349" s="251"/>
      <c r="J349" s="252">
        <f>ROUND(I349*H349,2)</f>
        <v>0</v>
      </c>
      <c r="K349" s="253"/>
      <c r="L349" s="254"/>
      <c r="M349" s="255" t="s">
        <v>1</v>
      </c>
      <c r="N349" s="256" t="s">
        <v>38</v>
      </c>
      <c r="O349" s="70"/>
      <c r="P349" s="219">
        <f>O349*H349</f>
        <v>0</v>
      </c>
      <c r="Q349" s="219">
        <v>8.1000000000000003E-2</v>
      </c>
      <c r="R349" s="219">
        <f>Q349*H349</f>
        <v>43.497</v>
      </c>
      <c r="S349" s="219">
        <v>0</v>
      </c>
      <c r="T349" s="220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221" t="s">
        <v>209</v>
      </c>
      <c r="AT349" s="221" t="s">
        <v>285</v>
      </c>
      <c r="AU349" s="221" t="s">
        <v>82</v>
      </c>
      <c r="AY349" s="16" t="s">
        <v>175</v>
      </c>
      <c r="BE349" s="222">
        <f>IF(N349="základní",J349,0)</f>
        <v>0</v>
      </c>
      <c r="BF349" s="222">
        <f>IF(N349="snížená",J349,0)</f>
        <v>0</v>
      </c>
      <c r="BG349" s="222">
        <f>IF(N349="zákl. přenesená",J349,0)</f>
        <v>0</v>
      </c>
      <c r="BH349" s="222">
        <f>IF(N349="sníž. přenesená",J349,0)</f>
        <v>0</v>
      </c>
      <c r="BI349" s="222">
        <f>IF(N349="nulová",J349,0)</f>
        <v>0</v>
      </c>
      <c r="BJ349" s="16" t="s">
        <v>80</v>
      </c>
      <c r="BK349" s="222">
        <f>ROUND(I349*H349,2)</f>
        <v>0</v>
      </c>
      <c r="BL349" s="16" t="s">
        <v>181</v>
      </c>
      <c r="BM349" s="221" t="s">
        <v>665</v>
      </c>
    </row>
    <row r="350" spans="1:65" s="2" customFormat="1" ht="21.75" customHeight="1">
      <c r="A350" s="33"/>
      <c r="B350" s="34"/>
      <c r="C350" s="209" t="s">
        <v>666</v>
      </c>
      <c r="D350" s="209" t="s">
        <v>177</v>
      </c>
      <c r="E350" s="210" t="s">
        <v>667</v>
      </c>
      <c r="F350" s="211" t="s">
        <v>668</v>
      </c>
      <c r="G350" s="212" t="s">
        <v>231</v>
      </c>
      <c r="H350" s="213">
        <v>2363</v>
      </c>
      <c r="I350" s="214"/>
      <c r="J350" s="215">
        <f>ROUND(I350*H350,2)</f>
        <v>0</v>
      </c>
      <c r="K350" s="216"/>
      <c r="L350" s="38"/>
      <c r="M350" s="217" t="s">
        <v>1</v>
      </c>
      <c r="N350" s="218" t="s">
        <v>38</v>
      </c>
      <c r="O350" s="70"/>
      <c r="P350" s="219">
        <f>O350*H350</f>
        <v>0</v>
      </c>
      <c r="Q350" s="219">
        <v>0.1295</v>
      </c>
      <c r="R350" s="219">
        <f>Q350*H350</f>
        <v>306.00850000000003</v>
      </c>
      <c r="S350" s="219">
        <v>0</v>
      </c>
      <c r="T350" s="220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221" t="s">
        <v>181</v>
      </c>
      <c r="AT350" s="221" t="s">
        <v>177</v>
      </c>
      <c r="AU350" s="221" t="s">
        <v>82</v>
      </c>
      <c r="AY350" s="16" t="s">
        <v>175</v>
      </c>
      <c r="BE350" s="222">
        <f>IF(N350="základní",J350,0)</f>
        <v>0</v>
      </c>
      <c r="BF350" s="222">
        <f>IF(N350="snížená",J350,0)</f>
        <v>0</v>
      </c>
      <c r="BG350" s="222">
        <f>IF(N350="zákl. přenesená",J350,0)</f>
        <v>0</v>
      </c>
      <c r="BH350" s="222">
        <f>IF(N350="sníž. přenesená",J350,0)</f>
        <v>0</v>
      </c>
      <c r="BI350" s="222">
        <f>IF(N350="nulová",J350,0)</f>
        <v>0</v>
      </c>
      <c r="BJ350" s="16" t="s">
        <v>80</v>
      </c>
      <c r="BK350" s="222">
        <f>ROUND(I350*H350,2)</f>
        <v>0</v>
      </c>
      <c r="BL350" s="16" t="s">
        <v>181</v>
      </c>
      <c r="BM350" s="221" t="s">
        <v>669</v>
      </c>
    </row>
    <row r="351" spans="1:65" s="13" customFormat="1" ht="11.25">
      <c r="B351" s="223"/>
      <c r="C351" s="224"/>
      <c r="D351" s="225" t="s">
        <v>183</v>
      </c>
      <c r="E351" s="226" t="s">
        <v>1</v>
      </c>
      <c r="F351" s="227" t="s">
        <v>670</v>
      </c>
      <c r="G351" s="224"/>
      <c r="H351" s="228">
        <v>2363</v>
      </c>
      <c r="I351" s="229"/>
      <c r="J351" s="224"/>
      <c r="K351" s="224"/>
      <c r="L351" s="230"/>
      <c r="M351" s="231"/>
      <c r="N351" s="232"/>
      <c r="O351" s="232"/>
      <c r="P351" s="232"/>
      <c r="Q351" s="232"/>
      <c r="R351" s="232"/>
      <c r="S351" s="232"/>
      <c r="T351" s="233"/>
      <c r="AT351" s="234" t="s">
        <v>183</v>
      </c>
      <c r="AU351" s="234" t="s">
        <v>82</v>
      </c>
      <c r="AV351" s="13" t="s">
        <v>82</v>
      </c>
      <c r="AW351" s="13" t="s">
        <v>30</v>
      </c>
      <c r="AX351" s="13" t="s">
        <v>80</v>
      </c>
      <c r="AY351" s="234" t="s">
        <v>175</v>
      </c>
    </row>
    <row r="352" spans="1:65" s="2" customFormat="1" ht="16.5" customHeight="1">
      <c r="A352" s="33"/>
      <c r="B352" s="34"/>
      <c r="C352" s="246" t="s">
        <v>671</v>
      </c>
      <c r="D352" s="246" t="s">
        <v>285</v>
      </c>
      <c r="E352" s="247" t="s">
        <v>672</v>
      </c>
      <c r="F352" s="248" t="s">
        <v>673</v>
      </c>
      <c r="G352" s="249" t="s">
        <v>231</v>
      </c>
      <c r="H352" s="250">
        <v>2363</v>
      </c>
      <c r="I352" s="251"/>
      <c r="J352" s="252">
        <f>ROUND(I352*H352,2)</f>
        <v>0</v>
      </c>
      <c r="K352" s="253"/>
      <c r="L352" s="254"/>
      <c r="M352" s="255" t="s">
        <v>1</v>
      </c>
      <c r="N352" s="256" t="s">
        <v>38</v>
      </c>
      <c r="O352" s="70"/>
      <c r="P352" s="219">
        <f>O352*H352</f>
        <v>0</v>
      </c>
      <c r="Q352" s="219">
        <v>4.4999999999999998E-2</v>
      </c>
      <c r="R352" s="219">
        <f>Q352*H352</f>
        <v>106.33499999999999</v>
      </c>
      <c r="S352" s="219">
        <v>0</v>
      </c>
      <c r="T352" s="220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221" t="s">
        <v>209</v>
      </c>
      <c r="AT352" s="221" t="s">
        <v>285</v>
      </c>
      <c r="AU352" s="221" t="s">
        <v>82</v>
      </c>
      <c r="AY352" s="16" t="s">
        <v>175</v>
      </c>
      <c r="BE352" s="222">
        <f>IF(N352="základní",J352,0)</f>
        <v>0</v>
      </c>
      <c r="BF352" s="222">
        <f>IF(N352="snížená",J352,0)</f>
        <v>0</v>
      </c>
      <c r="BG352" s="222">
        <f>IF(N352="zákl. přenesená",J352,0)</f>
        <v>0</v>
      </c>
      <c r="BH352" s="222">
        <f>IF(N352="sníž. přenesená",J352,0)</f>
        <v>0</v>
      </c>
      <c r="BI352" s="222">
        <f>IF(N352="nulová",J352,0)</f>
        <v>0</v>
      </c>
      <c r="BJ352" s="16" t="s">
        <v>80</v>
      </c>
      <c r="BK352" s="222">
        <f>ROUND(I352*H352,2)</f>
        <v>0</v>
      </c>
      <c r="BL352" s="16" t="s">
        <v>181</v>
      </c>
      <c r="BM352" s="221" t="s">
        <v>674</v>
      </c>
    </row>
    <row r="353" spans="1:65" s="2" customFormat="1" ht="21.75" customHeight="1">
      <c r="A353" s="33"/>
      <c r="B353" s="34"/>
      <c r="C353" s="209" t="s">
        <v>675</v>
      </c>
      <c r="D353" s="209" t="s">
        <v>177</v>
      </c>
      <c r="E353" s="210" t="s">
        <v>676</v>
      </c>
      <c r="F353" s="211" t="s">
        <v>677</v>
      </c>
      <c r="G353" s="212" t="s">
        <v>231</v>
      </c>
      <c r="H353" s="213">
        <v>118</v>
      </c>
      <c r="I353" s="214"/>
      <c r="J353" s="215">
        <f>ROUND(I353*H353,2)</f>
        <v>0</v>
      </c>
      <c r="K353" s="216"/>
      <c r="L353" s="38"/>
      <c r="M353" s="217" t="s">
        <v>1</v>
      </c>
      <c r="N353" s="218" t="s">
        <v>38</v>
      </c>
      <c r="O353" s="70"/>
      <c r="P353" s="219">
        <f>O353*H353</f>
        <v>0</v>
      </c>
      <c r="Q353" s="219">
        <v>3.0000000000000001E-5</v>
      </c>
      <c r="R353" s="219">
        <f>Q353*H353</f>
        <v>3.5400000000000002E-3</v>
      </c>
      <c r="S353" s="219">
        <v>0</v>
      </c>
      <c r="T353" s="220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221" t="s">
        <v>181</v>
      </c>
      <c r="AT353" s="221" t="s">
        <v>177</v>
      </c>
      <c r="AU353" s="221" t="s">
        <v>82</v>
      </c>
      <c r="AY353" s="16" t="s">
        <v>175</v>
      </c>
      <c r="BE353" s="222">
        <f>IF(N353="základní",J353,0)</f>
        <v>0</v>
      </c>
      <c r="BF353" s="222">
        <f>IF(N353="snížená",J353,0)</f>
        <v>0</v>
      </c>
      <c r="BG353" s="222">
        <f>IF(N353="zákl. přenesená",J353,0)</f>
        <v>0</v>
      </c>
      <c r="BH353" s="222">
        <f>IF(N353="sníž. přenesená",J353,0)</f>
        <v>0</v>
      </c>
      <c r="BI353" s="222">
        <f>IF(N353="nulová",J353,0)</f>
        <v>0</v>
      </c>
      <c r="BJ353" s="16" t="s">
        <v>80</v>
      </c>
      <c r="BK353" s="222">
        <f>ROUND(I353*H353,2)</f>
        <v>0</v>
      </c>
      <c r="BL353" s="16" t="s">
        <v>181</v>
      </c>
      <c r="BM353" s="221" t="s">
        <v>678</v>
      </c>
    </row>
    <row r="354" spans="1:65" s="13" customFormat="1" ht="11.25">
      <c r="B354" s="223"/>
      <c r="C354" s="224"/>
      <c r="D354" s="225" t="s">
        <v>183</v>
      </c>
      <c r="E354" s="226" t="s">
        <v>1</v>
      </c>
      <c r="F354" s="227" t="s">
        <v>679</v>
      </c>
      <c r="G354" s="224"/>
      <c r="H354" s="228">
        <v>118</v>
      </c>
      <c r="I354" s="229"/>
      <c r="J354" s="224"/>
      <c r="K354" s="224"/>
      <c r="L354" s="230"/>
      <c r="M354" s="231"/>
      <c r="N354" s="232"/>
      <c r="O354" s="232"/>
      <c r="P354" s="232"/>
      <c r="Q354" s="232"/>
      <c r="R354" s="232"/>
      <c r="S354" s="232"/>
      <c r="T354" s="233"/>
      <c r="AT354" s="234" t="s">
        <v>183</v>
      </c>
      <c r="AU354" s="234" t="s">
        <v>82</v>
      </c>
      <c r="AV354" s="13" t="s">
        <v>82</v>
      </c>
      <c r="AW354" s="13" t="s">
        <v>30</v>
      </c>
      <c r="AX354" s="13" t="s">
        <v>80</v>
      </c>
      <c r="AY354" s="234" t="s">
        <v>175</v>
      </c>
    </row>
    <row r="355" spans="1:65" s="2" customFormat="1" ht="21.75" customHeight="1">
      <c r="A355" s="33"/>
      <c r="B355" s="34"/>
      <c r="C355" s="246" t="s">
        <v>680</v>
      </c>
      <c r="D355" s="246" t="s">
        <v>285</v>
      </c>
      <c r="E355" s="247" t="s">
        <v>681</v>
      </c>
      <c r="F355" s="248" t="s">
        <v>682</v>
      </c>
      <c r="G355" s="249" t="s">
        <v>231</v>
      </c>
      <c r="H355" s="250">
        <v>118</v>
      </c>
      <c r="I355" s="251"/>
      <c r="J355" s="252">
        <f>ROUND(I355*H355,2)</f>
        <v>0</v>
      </c>
      <c r="K355" s="253"/>
      <c r="L355" s="254"/>
      <c r="M355" s="255" t="s">
        <v>1</v>
      </c>
      <c r="N355" s="256" t="s">
        <v>38</v>
      </c>
      <c r="O355" s="70"/>
      <c r="P355" s="219">
        <f>O355*H355</f>
        <v>0</v>
      </c>
      <c r="Q355" s="219">
        <v>1.0300000000000001E-3</v>
      </c>
      <c r="R355" s="219">
        <f>Q355*H355</f>
        <v>0.12154000000000001</v>
      </c>
      <c r="S355" s="219">
        <v>0</v>
      </c>
      <c r="T355" s="220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221" t="s">
        <v>209</v>
      </c>
      <c r="AT355" s="221" t="s">
        <v>285</v>
      </c>
      <c r="AU355" s="221" t="s">
        <v>82</v>
      </c>
      <c r="AY355" s="16" t="s">
        <v>175</v>
      </c>
      <c r="BE355" s="222">
        <f>IF(N355="základní",J355,0)</f>
        <v>0</v>
      </c>
      <c r="BF355" s="222">
        <f>IF(N355="snížená",J355,0)</f>
        <v>0</v>
      </c>
      <c r="BG355" s="222">
        <f>IF(N355="zákl. přenesená",J355,0)</f>
        <v>0</v>
      </c>
      <c r="BH355" s="222">
        <f>IF(N355="sníž. přenesená",J355,0)</f>
        <v>0</v>
      </c>
      <c r="BI355" s="222">
        <f>IF(N355="nulová",J355,0)</f>
        <v>0</v>
      </c>
      <c r="BJ355" s="16" t="s">
        <v>80</v>
      </c>
      <c r="BK355" s="222">
        <f>ROUND(I355*H355,2)</f>
        <v>0</v>
      </c>
      <c r="BL355" s="16" t="s">
        <v>181</v>
      </c>
      <c r="BM355" s="221" t="s">
        <v>683</v>
      </c>
    </row>
    <row r="356" spans="1:65" s="2" customFormat="1" ht="16.5" customHeight="1">
      <c r="A356" s="33"/>
      <c r="B356" s="34"/>
      <c r="C356" s="209" t="s">
        <v>684</v>
      </c>
      <c r="D356" s="209" t="s">
        <v>177</v>
      </c>
      <c r="E356" s="210" t="s">
        <v>685</v>
      </c>
      <c r="F356" s="211" t="s">
        <v>686</v>
      </c>
      <c r="G356" s="212" t="s">
        <v>231</v>
      </c>
      <c r="H356" s="213">
        <v>20</v>
      </c>
      <c r="I356" s="214"/>
      <c r="J356" s="215">
        <f>ROUND(I356*H356,2)</f>
        <v>0</v>
      </c>
      <c r="K356" s="216"/>
      <c r="L356" s="38"/>
      <c r="M356" s="217" t="s">
        <v>1</v>
      </c>
      <c r="N356" s="218" t="s">
        <v>38</v>
      </c>
      <c r="O356" s="70"/>
      <c r="P356" s="219">
        <f>O356*H356</f>
        <v>0</v>
      </c>
      <c r="Q356" s="219">
        <v>0</v>
      </c>
      <c r="R356" s="219">
        <f>Q356*H356</f>
        <v>0</v>
      </c>
      <c r="S356" s="219">
        <v>0</v>
      </c>
      <c r="T356" s="220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221" t="s">
        <v>181</v>
      </c>
      <c r="AT356" s="221" t="s">
        <v>177</v>
      </c>
      <c r="AU356" s="221" t="s">
        <v>82</v>
      </c>
      <c r="AY356" s="16" t="s">
        <v>175</v>
      </c>
      <c r="BE356" s="222">
        <f>IF(N356="základní",J356,0)</f>
        <v>0</v>
      </c>
      <c r="BF356" s="222">
        <f>IF(N356="snížená",J356,0)</f>
        <v>0</v>
      </c>
      <c r="BG356" s="222">
        <f>IF(N356="zákl. přenesená",J356,0)</f>
        <v>0</v>
      </c>
      <c r="BH356" s="222">
        <f>IF(N356="sníž. přenesená",J356,0)</f>
        <v>0</v>
      </c>
      <c r="BI356" s="222">
        <f>IF(N356="nulová",J356,0)</f>
        <v>0</v>
      </c>
      <c r="BJ356" s="16" t="s">
        <v>80</v>
      </c>
      <c r="BK356" s="222">
        <f>ROUND(I356*H356,2)</f>
        <v>0</v>
      </c>
      <c r="BL356" s="16" t="s">
        <v>181</v>
      </c>
      <c r="BM356" s="221" t="s">
        <v>687</v>
      </c>
    </row>
    <row r="357" spans="1:65" s="13" customFormat="1" ht="11.25">
      <c r="B357" s="223"/>
      <c r="C357" s="224"/>
      <c r="D357" s="225" t="s">
        <v>183</v>
      </c>
      <c r="E357" s="226" t="s">
        <v>1</v>
      </c>
      <c r="F357" s="227" t="s">
        <v>688</v>
      </c>
      <c r="G357" s="224"/>
      <c r="H357" s="228">
        <v>20</v>
      </c>
      <c r="I357" s="229"/>
      <c r="J357" s="224"/>
      <c r="K357" s="224"/>
      <c r="L357" s="230"/>
      <c r="M357" s="231"/>
      <c r="N357" s="232"/>
      <c r="O357" s="232"/>
      <c r="P357" s="232"/>
      <c r="Q357" s="232"/>
      <c r="R357" s="232"/>
      <c r="S357" s="232"/>
      <c r="T357" s="233"/>
      <c r="AT357" s="234" t="s">
        <v>183</v>
      </c>
      <c r="AU357" s="234" t="s">
        <v>82</v>
      </c>
      <c r="AV357" s="13" t="s">
        <v>82</v>
      </c>
      <c r="AW357" s="13" t="s">
        <v>30</v>
      </c>
      <c r="AX357" s="13" t="s">
        <v>80</v>
      </c>
      <c r="AY357" s="234" t="s">
        <v>175</v>
      </c>
    </row>
    <row r="358" spans="1:65" s="2" customFormat="1" ht="16.5" customHeight="1">
      <c r="A358" s="33"/>
      <c r="B358" s="34"/>
      <c r="C358" s="209" t="s">
        <v>689</v>
      </c>
      <c r="D358" s="209" t="s">
        <v>177</v>
      </c>
      <c r="E358" s="210" t="s">
        <v>690</v>
      </c>
      <c r="F358" s="211" t="s">
        <v>691</v>
      </c>
      <c r="G358" s="212" t="s">
        <v>231</v>
      </c>
      <c r="H358" s="213">
        <v>324</v>
      </c>
      <c r="I358" s="214"/>
      <c r="J358" s="215">
        <f>ROUND(I358*H358,2)</f>
        <v>0</v>
      </c>
      <c r="K358" s="216"/>
      <c r="L358" s="38"/>
      <c r="M358" s="217" t="s">
        <v>1</v>
      </c>
      <c r="N358" s="218" t="s">
        <v>38</v>
      </c>
      <c r="O358" s="70"/>
      <c r="P358" s="219">
        <f>O358*H358</f>
        <v>0</v>
      </c>
      <c r="Q358" s="219">
        <v>3.0000000000000001E-5</v>
      </c>
      <c r="R358" s="219">
        <f>Q358*H358</f>
        <v>9.7199999999999995E-3</v>
      </c>
      <c r="S358" s="219">
        <v>0</v>
      </c>
      <c r="T358" s="220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221" t="s">
        <v>181</v>
      </c>
      <c r="AT358" s="221" t="s">
        <v>177</v>
      </c>
      <c r="AU358" s="221" t="s">
        <v>82</v>
      </c>
      <c r="AY358" s="16" t="s">
        <v>175</v>
      </c>
      <c r="BE358" s="222">
        <f>IF(N358="základní",J358,0)</f>
        <v>0</v>
      </c>
      <c r="BF358" s="222">
        <f>IF(N358="snížená",J358,0)</f>
        <v>0</v>
      </c>
      <c r="BG358" s="222">
        <f>IF(N358="zákl. přenesená",J358,0)</f>
        <v>0</v>
      </c>
      <c r="BH358" s="222">
        <f>IF(N358="sníž. přenesená",J358,0)</f>
        <v>0</v>
      </c>
      <c r="BI358" s="222">
        <f>IF(N358="nulová",J358,0)</f>
        <v>0</v>
      </c>
      <c r="BJ358" s="16" t="s">
        <v>80</v>
      </c>
      <c r="BK358" s="222">
        <f>ROUND(I358*H358,2)</f>
        <v>0</v>
      </c>
      <c r="BL358" s="16" t="s">
        <v>181</v>
      </c>
      <c r="BM358" s="221" t="s">
        <v>692</v>
      </c>
    </row>
    <row r="359" spans="1:65" s="13" customFormat="1" ht="11.25">
      <c r="B359" s="223"/>
      <c r="C359" s="224"/>
      <c r="D359" s="225" t="s">
        <v>183</v>
      </c>
      <c r="E359" s="226" t="s">
        <v>1</v>
      </c>
      <c r="F359" s="227" t="s">
        <v>693</v>
      </c>
      <c r="G359" s="224"/>
      <c r="H359" s="228">
        <v>324</v>
      </c>
      <c r="I359" s="229"/>
      <c r="J359" s="224"/>
      <c r="K359" s="224"/>
      <c r="L359" s="230"/>
      <c r="M359" s="231"/>
      <c r="N359" s="232"/>
      <c r="O359" s="232"/>
      <c r="P359" s="232"/>
      <c r="Q359" s="232"/>
      <c r="R359" s="232"/>
      <c r="S359" s="232"/>
      <c r="T359" s="233"/>
      <c r="AT359" s="234" t="s">
        <v>183</v>
      </c>
      <c r="AU359" s="234" t="s">
        <v>82</v>
      </c>
      <c r="AV359" s="13" t="s">
        <v>82</v>
      </c>
      <c r="AW359" s="13" t="s">
        <v>30</v>
      </c>
      <c r="AX359" s="13" t="s">
        <v>80</v>
      </c>
      <c r="AY359" s="234" t="s">
        <v>175</v>
      </c>
    </row>
    <row r="360" spans="1:65" s="2" customFormat="1" ht="33" customHeight="1">
      <c r="A360" s="33"/>
      <c r="B360" s="34"/>
      <c r="C360" s="209" t="s">
        <v>694</v>
      </c>
      <c r="D360" s="209" t="s">
        <v>177</v>
      </c>
      <c r="E360" s="210" t="s">
        <v>695</v>
      </c>
      <c r="F360" s="211" t="s">
        <v>696</v>
      </c>
      <c r="G360" s="212" t="s">
        <v>552</v>
      </c>
      <c r="H360" s="213">
        <v>25</v>
      </c>
      <c r="I360" s="214"/>
      <c r="J360" s="215">
        <f>ROUND(I360*H360,2)</f>
        <v>0</v>
      </c>
      <c r="K360" s="216"/>
      <c r="L360" s="38"/>
      <c r="M360" s="217" t="s">
        <v>1</v>
      </c>
      <c r="N360" s="218" t="s">
        <v>38</v>
      </c>
      <c r="O360" s="70"/>
      <c r="P360" s="219">
        <f>O360*H360</f>
        <v>0</v>
      </c>
      <c r="Q360" s="219">
        <v>0</v>
      </c>
      <c r="R360" s="219">
        <f>Q360*H360</f>
        <v>0</v>
      </c>
      <c r="S360" s="219">
        <v>0.48199999999999998</v>
      </c>
      <c r="T360" s="220">
        <f>S360*H360</f>
        <v>12.049999999999999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221" t="s">
        <v>181</v>
      </c>
      <c r="AT360" s="221" t="s">
        <v>177</v>
      </c>
      <c r="AU360" s="221" t="s">
        <v>82</v>
      </c>
      <c r="AY360" s="16" t="s">
        <v>175</v>
      </c>
      <c r="BE360" s="222">
        <f>IF(N360="základní",J360,0)</f>
        <v>0</v>
      </c>
      <c r="BF360" s="222">
        <f>IF(N360="snížená",J360,0)</f>
        <v>0</v>
      </c>
      <c r="BG360" s="222">
        <f>IF(N360="zákl. přenesená",J360,0)</f>
        <v>0</v>
      </c>
      <c r="BH360" s="222">
        <f>IF(N360="sníž. přenesená",J360,0)</f>
        <v>0</v>
      </c>
      <c r="BI360" s="222">
        <f>IF(N360="nulová",J360,0)</f>
        <v>0</v>
      </c>
      <c r="BJ360" s="16" t="s">
        <v>80</v>
      </c>
      <c r="BK360" s="222">
        <f>ROUND(I360*H360,2)</f>
        <v>0</v>
      </c>
      <c r="BL360" s="16" t="s">
        <v>181</v>
      </c>
      <c r="BM360" s="221" t="s">
        <v>697</v>
      </c>
    </row>
    <row r="361" spans="1:65" s="2" customFormat="1" ht="21.75" customHeight="1">
      <c r="A361" s="33"/>
      <c r="B361" s="34"/>
      <c r="C361" s="209" t="s">
        <v>698</v>
      </c>
      <c r="D361" s="209" t="s">
        <v>177</v>
      </c>
      <c r="E361" s="210" t="s">
        <v>699</v>
      </c>
      <c r="F361" s="211" t="s">
        <v>700</v>
      </c>
      <c r="G361" s="212" t="s">
        <v>552</v>
      </c>
      <c r="H361" s="213">
        <v>4</v>
      </c>
      <c r="I361" s="214"/>
      <c r="J361" s="215">
        <f>ROUND(I361*H361,2)</f>
        <v>0</v>
      </c>
      <c r="K361" s="216"/>
      <c r="L361" s="38"/>
      <c r="M361" s="217" t="s">
        <v>1</v>
      </c>
      <c r="N361" s="218" t="s">
        <v>38</v>
      </c>
      <c r="O361" s="70"/>
      <c r="P361" s="219">
        <f>O361*H361</f>
        <v>0</v>
      </c>
      <c r="Q361" s="219">
        <v>0</v>
      </c>
      <c r="R361" s="219">
        <f>Q361*H361</f>
        <v>0</v>
      </c>
      <c r="S361" s="219">
        <v>8.2000000000000003E-2</v>
      </c>
      <c r="T361" s="220">
        <f>S361*H361</f>
        <v>0.32800000000000001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221" t="s">
        <v>181</v>
      </c>
      <c r="AT361" s="221" t="s">
        <v>177</v>
      </c>
      <c r="AU361" s="221" t="s">
        <v>82</v>
      </c>
      <c r="AY361" s="16" t="s">
        <v>175</v>
      </c>
      <c r="BE361" s="222">
        <f>IF(N361="základní",J361,0)</f>
        <v>0</v>
      </c>
      <c r="BF361" s="222">
        <f>IF(N361="snížená",J361,0)</f>
        <v>0</v>
      </c>
      <c r="BG361" s="222">
        <f>IF(N361="zákl. přenesená",J361,0)</f>
        <v>0</v>
      </c>
      <c r="BH361" s="222">
        <f>IF(N361="sníž. přenesená",J361,0)</f>
        <v>0</v>
      </c>
      <c r="BI361" s="222">
        <f>IF(N361="nulová",J361,0)</f>
        <v>0</v>
      </c>
      <c r="BJ361" s="16" t="s">
        <v>80</v>
      </c>
      <c r="BK361" s="222">
        <f>ROUND(I361*H361,2)</f>
        <v>0</v>
      </c>
      <c r="BL361" s="16" t="s">
        <v>181</v>
      </c>
      <c r="BM361" s="221" t="s">
        <v>701</v>
      </c>
    </row>
    <row r="362" spans="1:65" s="13" customFormat="1" ht="11.25">
      <c r="B362" s="223"/>
      <c r="C362" s="224"/>
      <c r="D362" s="225" t="s">
        <v>183</v>
      </c>
      <c r="E362" s="226" t="s">
        <v>1</v>
      </c>
      <c r="F362" s="227" t="s">
        <v>641</v>
      </c>
      <c r="G362" s="224"/>
      <c r="H362" s="228">
        <v>4</v>
      </c>
      <c r="I362" s="229"/>
      <c r="J362" s="224"/>
      <c r="K362" s="224"/>
      <c r="L362" s="230"/>
      <c r="M362" s="231"/>
      <c r="N362" s="232"/>
      <c r="O362" s="232"/>
      <c r="P362" s="232"/>
      <c r="Q362" s="232"/>
      <c r="R362" s="232"/>
      <c r="S362" s="232"/>
      <c r="T362" s="233"/>
      <c r="AT362" s="234" t="s">
        <v>183</v>
      </c>
      <c r="AU362" s="234" t="s">
        <v>82</v>
      </c>
      <c r="AV362" s="13" t="s">
        <v>82</v>
      </c>
      <c r="AW362" s="13" t="s">
        <v>30</v>
      </c>
      <c r="AX362" s="13" t="s">
        <v>80</v>
      </c>
      <c r="AY362" s="234" t="s">
        <v>175</v>
      </c>
    </row>
    <row r="363" spans="1:65" s="2" customFormat="1" ht="21.75" customHeight="1">
      <c r="A363" s="33"/>
      <c r="B363" s="34"/>
      <c r="C363" s="209" t="s">
        <v>702</v>
      </c>
      <c r="D363" s="209" t="s">
        <v>177</v>
      </c>
      <c r="E363" s="210" t="s">
        <v>703</v>
      </c>
      <c r="F363" s="211" t="s">
        <v>704</v>
      </c>
      <c r="G363" s="212" t="s">
        <v>552</v>
      </c>
      <c r="H363" s="213">
        <v>9</v>
      </c>
      <c r="I363" s="214"/>
      <c r="J363" s="215">
        <f>ROUND(I363*H363,2)</f>
        <v>0</v>
      </c>
      <c r="K363" s="216"/>
      <c r="L363" s="38"/>
      <c r="M363" s="217" t="s">
        <v>1</v>
      </c>
      <c r="N363" s="218" t="s">
        <v>38</v>
      </c>
      <c r="O363" s="70"/>
      <c r="P363" s="219">
        <f>O363*H363</f>
        <v>0</v>
      </c>
      <c r="Q363" s="219">
        <v>0</v>
      </c>
      <c r="R363" s="219">
        <f>Q363*H363</f>
        <v>0</v>
      </c>
      <c r="S363" s="219">
        <v>4.0000000000000001E-3</v>
      </c>
      <c r="T363" s="220">
        <f>S363*H363</f>
        <v>3.6000000000000004E-2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221" t="s">
        <v>181</v>
      </c>
      <c r="AT363" s="221" t="s">
        <v>177</v>
      </c>
      <c r="AU363" s="221" t="s">
        <v>82</v>
      </c>
      <c r="AY363" s="16" t="s">
        <v>175</v>
      </c>
      <c r="BE363" s="222">
        <f>IF(N363="základní",J363,0)</f>
        <v>0</v>
      </c>
      <c r="BF363" s="222">
        <f>IF(N363="snížená",J363,0)</f>
        <v>0</v>
      </c>
      <c r="BG363" s="222">
        <f>IF(N363="zákl. přenesená",J363,0)</f>
        <v>0</v>
      </c>
      <c r="BH363" s="222">
        <f>IF(N363="sníž. přenesená",J363,0)</f>
        <v>0</v>
      </c>
      <c r="BI363" s="222">
        <f>IF(N363="nulová",J363,0)</f>
        <v>0</v>
      </c>
      <c r="BJ363" s="16" t="s">
        <v>80</v>
      </c>
      <c r="BK363" s="222">
        <f>ROUND(I363*H363,2)</f>
        <v>0</v>
      </c>
      <c r="BL363" s="16" t="s">
        <v>181</v>
      </c>
      <c r="BM363" s="221" t="s">
        <v>705</v>
      </c>
    </row>
    <row r="364" spans="1:65" s="13" customFormat="1" ht="11.25">
      <c r="B364" s="223"/>
      <c r="C364" s="224"/>
      <c r="D364" s="225" t="s">
        <v>183</v>
      </c>
      <c r="E364" s="226" t="s">
        <v>1</v>
      </c>
      <c r="F364" s="227" t="s">
        <v>706</v>
      </c>
      <c r="G364" s="224"/>
      <c r="H364" s="228">
        <v>9</v>
      </c>
      <c r="I364" s="229"/>
      <c r="J364" s="224"/>
      <c r="K364" s="224"/>
      <c r="L364" s="230"/>
      <c r="M364" s="231"/>
      <c r="N364" s="232"/>
      <c r="O364" s="232"/>
      <c r="P364" s="232"/>
      <c r="Q364" s="232"/>
      <c r="R364" s="232"/>
      <c r="S364" s="232"/>
      <c r="T364" s="233"/>
      <c r="AT364" s="234" t="s">
        <v>183</v>
      </c>
      <c r="AU364" s="234" t="s">
        <v>82</v>
      </c>
      <c r="AV364" s="13" t="s">
        <v>82</v>
      </c>
      <c r="AW364" s="13" t="s">
        <v>30</v>
      </c>
      <c r="AX364" s="13" t="s">
        <v>80</v>
      </c>
      <c r="AY364" s="234" t="s">
        <v>175</v>
      </c>
    </row>
    <row r="365" spans="1:65" s="2" customFormat="1" ht="16.5" customHeight="1">
      <c r="A365" s="33"/>
      <c r="B365" s="34"/>
      <c r="C365" s="209" t="s">
        <v>707</v>
      </c>
      <c r="D365" s="209" t="s">
        <v>177</v>
      </c>
      <c r="E365" s="210" t="s">
        <v>708</v>
      </c>
      <c r="F365" s="211" t="s">
        <v>709</v>
      </c>
      <c r="G365" s="212" t="s">
        <v>244</v>
      </c>
      <c r="H365" s="213">
        <v>43.68</v>
      </c>
      <c r="I365" s="214"/>
      <c r="J365" s="215">
        <f>ROUND(I365*H365,2)</f>
        <v>0</v>
      </c>
      <c r="K365" s="216"/>
      <c r="L365" s="38"/>
      <c r="M365" s="217" t="s">
        <v>1</v>
      </c>
      <c r="N365" s="218" t="s">
        <v>38</v>
      </c>
      <c r="O365" s="70"/>
      <c r="P365" s="219">
        <f>O365*H365</f>
        <v>0</v>
      </c>
      <c r="Q365" s="219">
        <v>0</v>
      </c>
      <c r="R365" s="219">
        <f>Q365*H365</f>
        <v>0</v>
      </c>
      <c r="S365" s="219">
        <v>2.6</v>
      </c>
      <c r="T365" s="220">
        <f>S365*H365</f>
        <v>113.568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221" t="s">
        <v>181</v>
      </c>
      <c r="AT365" s="221" t="s">
        <v>177</v>
      </c>
      <c r="AU365" s="221" t="s">
        <v>82</v>
      </c>
      <c r="AY365" s="16" t="s">
        <v>175</v>
      </c>
      <c r="BE365" s="222">
        <f>IF(N365="základní",J365,0)</f>
        <v>0</v>
      </c>
      <c r="BF365" s="222">
        <f>IF(N365="snížená",J365,0)</f>
        <v>0</v>
      </c>
      <c r="BG365" s="222">
        <f>IF(N365="zákl. přenesená",J365,0)</f>
        <v>0</v>
      </c>
      <c r="BH365" s="222">
        <f>IF(N365="sníž. přenesená",J365,0)</f>
        <v>0</v>
      </c>
      <c r="BI365" s="222">
        <f>IF(N365="nulová",J365,0)</f>
        <v>0</v>
      </c>
      <c r="BJ365" s="16" t="s">
        <v>80</v>
      </c>
      <c r="BK365" s="222">
        <f>ROUND(I365*H365,2)</f>
        <v>0</v>
      </c>
      <c r="BL365" s="16" t="s">
        <v>181</v>
      </c>
      <c r="BM365" s="221" t="s">
        <v>710</v>
      </c>
    </row>
    <row r="366" spans="1:65" s="13" customFormat="1" ht="11.25">
      <c r="B366" s="223"/>
      <c r="C366" s="224"/>
      <c r="D366" s="225" t="s">
        <v>183</v>
      </c>
      <c r="E366" s="226" t="s">
        <v>1</v>
      </c>
      <c r="F366" s="227" t="s">
        <v>711</v>
      </c>
      <c r="G366" s="224"/>
      <c r="H366" s="228">
        <v>43.68</v>
      </c>
      <c r="I366" s="229"/>
      <c r="J366" s="224"/>
      <c r="K366" s="224"/>
      <c r="L366" s="230"/>
      <c r="M366" s="231"/>
      <c r="N366" s="232"/>
      <c r="O366" s="232"/>
      <c r="P366" s="232"/>
      <c r="Q366" s="232"/>
      <c r="R366" s="232"/>
      <c r="S366" s="232"/>
      <c r="T366" s="233"/>
      <c r="AT366" s="234" t="s">
        <v>183</v>
      </c>
      <c r="AU366" s="234" t="s">
        <v>82</v>
      </c>
      <c r="AV366" s="13" t="s">
        <v>82</v>
      </c>
      <c r="AW366" s="13" t="s">
        <v>30</v>
      </c>
      <c r="AX366" s="13" t="s">
        <v>80</v>
      </c>
      <c r="AY366" s="234" t="s">
        <v>175</v>
      </c>
    </row>
    <row r="367" spans="1:65" s="2" customFormat="1" ht="21.75" customHeight="1">
      <c r="A367" s="33"/>
      <c r="B367" s="34"/>
      <c r="C367" s="209" t="s">
        <v>712</v>
      </c>
      <c r="D367" s="209" t="s">
        <v>177</v>
      </c>
      <c r="E367" s="210" t="s">
        <v>713</v>
      </c>
      <c r="F367" s="211" t="s">
        <v>714</v>
      </c>
      <c r="G367" s="212" t="s">
        <v>180</v>
      </c>
      <c r="H367" s="213">
        <v>135</v>
      </c>
      <c r="I367" s="214"/>
      <c r="J367" s="215">
        <f>ROUND(I367*H367,2)</f>
        <v>0</v>
      </c>
      <c r="K367" s="216"/>
      <c r="L367" s="38"/>
      <c r="M367" s="217" t="s">
        <v>1</v>
      </c>
      <c r="N367" s="218" t="s">
        <v>38</v>
      </c>
      <c r="O367" s="70"/>
      <c r="P367" s="219">
        <f>O367*H367</f>
        <v>0</v>
      </c>
      <c r="Q367" s="219">
        <v>0</v>
      </c>
      <c r="R367" s="219">
        <f>Q367*H367</f>
        <v>0</v>
      </c>
      <c r="S367" s="219">
        <v>0</v>
      </c>
      <c r="T367" s="220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221" t="s">
        <v>181</v>
      </c>
      <c r="AT367" s="221" t="s">
        <v>177</v>
      </c>
      <c r="AU367" s="221" t="s">
        <v>82</v>
      </c>
      <c r="AY367" s="16" t="s">
        <v>175</v>
      </c>
      <c r="BE367" s="222">
        <f>IF(N367="základní",J367,0)</f>
        <v>0</v>
      </c>
      <c r="BF367" s="222">
        <f>IF(N367="snížená",J367,0)</f>
        <v>0</v>
      </c>
      <c r="BG367" s="222">
        <f>IF(N367="zákl. přenesená",J367,0)</f>
        <v>0</v>
      </c>
      <c r="BH367" s="222">
        <f>IF(N367="sníž. přenesená",J367,0)</f>
        <v>0</v>
      </c>
      <c r="BI367" s="222">
        <f>IF(N367="nulová",J367,0)</f>
        <v>0</v>
      </c>
      <c r="BJ367" s="16" t="s">
        <v>80</v>
      </c>
      <c r="BK367" s="222">
        <f>ROUND(I367*H367,2)</f>
        <v>0</v>
      </c>
      <c r="BL367" s="16" t="s">
        <v>181</v>
      </c>
      <c r="BM367" s="221" t="s">
        <v>715</v>
      </c>
    </row>
    <row r="368" spans="1:65" s="13" customFormat="1" ht="11.25">
      <c r="B368" s="223"/>
      <c r="C368" s="224"/>
      <c r="D368" s="225" t="s">
        <v>183</v>
      </c>
      <c r="E368" s="226" t="s">
        <v>1</v>
      </c>
      <c r="F368" s="227" t="s">
        <v>716</v>
      </c>
      <c r="G368" s="224"/>
      <c r="H368" s="228">
        <v>135</v>
      </c>
      <c r="I368" s="229"/>
      <c r="J368" s="224"/>
      <c r="K368" s="224"/>
      <c r="L368" s="230"/>
      <c r="M368" s="231"/>
      <c r="N368" s="232"/>
      <c r="O368" s="232"/>
      <c r="P368" s="232"/>
      <c r="Q368" s="232"/>
      <c r="R368" s="232"/>
      <c r="S368" s="232"/>
      <c r="T368" s="233"/>
      <c r="AT368" s="234" t="s">
        <v>183</v>
      </c>
      <c r="AU368" s="234" t="s">
        <v>82</v>
      </c>
      <c r="AV368" s="13" t="s">
        <v>82</v>
      </c>
      <c r="AW368" s="13" t="s">
        <v>30</v>
      </c>
      <c r="AX368" s="13" t="s">
        <v>80</v>
      </c>
      <c r="AY368" s="234" t="s">
        <v>175</v>
      </c>
    </row>
    <row r="369" spans="1:65" s="12" customFormat="1" ht="22.9" customHeight="1">
      <c r="B369" s="193"/>
      <c r="C369" s="194"/>
      <c r="D369" s="195" t="s">
        <v>72</v>
      </c>
      <c r="E369" s="207" t="s">
        <v>717</v>
      </c>
      <c r="F369" s="207" t="s">
        <v>718</v>
      </c>
      <c r="G369" s="194"/>
      <c r="H369" s="194"/>
      <c r="I369" s="197"/>
      <c r="J369" s="208">
        <f>BK369</f>
        <v>0</v>
      </c>
      <c r="K369" s="194"/>
      <c r="L369" s="199"/>
      <c r="M369" s="200"/>
      <c r="N369" s="201"/>
      <c r="O369" s="201"/>
      <c r="P369" s="202">
        <f>SUM(P370:P385)</f>
        <v>0</v>
      </c>
      <c r="Q369" s="201"/>
      <c r="R369" s="202">
        <f>SUM(R370:R385)</f>
        <v>3.2680000000000002</v>
      </c>
      <c r="S369" s="201"/>
      <c r="T369" s="203">
        <f>SUM(T370:T385)</f>
        <v>0</v>
      </c>
      <c r="AR369" s="204" t="s">
        <v>80</v>
      </c>
      <c r="AT369" s="205" t="s">
        <v>72</v>
      </c>
      <c r="AU369" s="205" t="s">
        <v>80</v>
      </c>
      <c r="AY369" s="204" t="s">
        <v>175</v>
      </c>
      <c r="BK369" s="206">
        <f>SUM(BK370:BK385)</f>
        <v>0</v>
      </c>
    </row>
    <row r="370" spans="1:65" s="2" customFormat="1" ht="21.75" customHeight="1">
      <c r="A370" s="33"/>
      <c r="B370" s="34"/>
      <c r="C370" s="209" t="s">
        <v>719</v>
      </c>
      <c r="D370" s="209" t="s">
        <v>177</v>
      </c>
      <c r="E370" s="210" t="s">
        <v>242</v>
      </c>
      <c r="F370" s="211" t="s">
        <v>243</v>
      </c>
      <c r="G370" s="212" t="s">
        <v>244</v>
      </c>
      <c r="H370" s="213">
        <v>3</v>
      </c>
      <c r="I370" s="214"/>
      <c r="J370" s="215">
        <f>ROUND(I370*H370,2)</f>
        <v>0</v>
      </c>
      <c r="K370" s="216"/>
      <c r="L370" s="38"/>
      <c r="M370" s="217" t="s">
        <v>1</v>
      </c>
      <c r="N370" s="218" t="s">
        <v>38</v>
      </c>
      <c r="O370" s="70"/>
      <c r="P370" s="219">
        <f>O370*H370</f>
        <v>0</v>
      </c>
      <c r="Q370" s="219">
        <v>0</v>
      </c>
      <c r="R370" s="219">
        <f>Q370*H370</f>
        <v>0</v>
      </c>
      <c r="S370" s="219">
        <v>0</v>
      </c>
      <c r="T370" s="220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221" t="s">
        <v>181</v>
      </c>
      <c r="AT370" s="221" t="s">
        <v>177</v>
      </c>
      <c r="AU370" s="221" t="s">
        <v>82</v>
      </c>
      <c r="AY370" s="16" t="s">
        <v>175</v>
      </c>
      <c r="BE370" s="222">
        <f>IF(N370="základní",J370,0)</f>
        <v>0</v>
      </c>
      <c r="BF370" s="222">
        <f>IF(N370="snížená",J370,0)</f>
        <v>0</v>
      </c>
      <c r="BG370" s="222">
        <f>IF(N370="zákl. přenesená",J370,0)</f>
        <v>0</v>
      </c>
      <c r="BH370" s="222">
        <f>IF(N370="sníž. přenesená",J370,0)</f>
        <v>0</v>
      </c>
      <c r="BI370" s="222">
        <f>IF(N370="nulová",J370,0)</f>
        <v>0</v>
      </c>
      <c r="BJ370" s="16" t="s">
        <v>80</v>
      </c>
      <c r="BK370" s="222">
        <f>ROUND(I370*H370,2)</f>
        <v>0</v>
      </c>
      <c r="BL370" s="16" t="s">
        <v>181</v>
      </c>
      <c r="BM370" s="221" t="s">
        <v>720</v>
      </c>
    </row>
    <row r="371" spans="1:65" s="13" customFormat="1" ht="11.25">
      <c r="B371" s="223"/>
      <c r="C371" s="224"/>
      <c r="D371" s="225" t="s">
        <v>183</v>
      </c>
      <c r="E371" s="226" t="s">
        <v>1</v>
      </c>
      <c r="F371" s="227" t="s">
        <v>721</v>
      </c>
      <c r="G371" s="224"/>
      <c r="H371" s="228">
        <v>3</v>
      </c>
      <c r="I371" s="229"/>
      <c r="J371" s="224"/>
      <c r="K371" s="224"/>
      <c r="L371" s="230"/>
      <c r="M371" s="231"/>
      <c r="N371" s="232"/>
      <c r="O371" s="232"/>
      <c r="P371" s="232"/>
      <c r="Q371" s="232"/>
      <c r="R371" s="232"/>
      <c r="S371" s="232"/>
      <c r="T371" s="233"/>
      <c r="AT371" s="234" t="s">
        <v>183</v>
      </c>
      <c r="AU371" s="234" t="s">
        <v>82</v>
      </c>
      <c r="AV371" s="13" t="s">
        <v>82</v>
      </c>
      <c r="AW371" s="13" t="s">
        <v>30</v>
      </c>
      <c r="AX371" s="13" t="s">
        <v>80</v>
      </c>
      <c r="AY371" s="234" t="s">
        <v>175</v>
      </c>
    </row>
    <row r="372" spans="1:65" s="2" customFormat="1" ht="21.75" customHeight="1">
      <c r="A372" s="33"/>
      <c r="B372" s="34"/>
      <c r="C372" s="209" t="s">
        <v>722</v>
      </c>
      <c r="D372" s="209" t="s">
        <v>177</v>
      </c>
      <c r="E372" s="210" t="s">
        <v>261</v>
      </c>
      <c r="F372" s="211" t="s">
        <v>262</v>
      </c>
      <c r="G372" s="212" t="s">
        <v>244</v>
      </c>
      <c r="H372" s="213">
        <v>3</v>
      </c>
      <c r="I372" s="214"/>
      <c r="J372" s="215">
        <f>ROUND(I372*H372,2)</f>
        <v>0</v>
      </c>
      <c r="K372" s="216"/>
      <c r="L372" s="38"/>
      <c r="M372" s="217" t="s">
        <v>1</v>
      </c>
      <c r="N372" s="218" t="s">
        <v>38</v>
      </c>
      <c r="O372" s="70"/>
      <c r="P372" s="219">
        <f>O372*H372</f>
        <v>0</v>
      </c>
      <c r="Q372" s="219">
        <v>0</v>
      </c>
      <c r="R372" s="219">
        <f>Q372*H372</f>
        <v>0</v>
      </c>
      <c r="S372" s="219">
        <v>0</v>
      </c>
      <c r="T372" s="220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221" t="s">
        <v>181</v>
      </c>
      <c r="AT372" s="221" t="s">
        <v>177</v>
      </c>
      <c r="AU372" s="221" t="s">
        <v>82</v>
      </c>
      <c r="AY372" s="16" t="s">
        <v>175</v>
      </c>
      <c r="BE372" s="222">
        <f>IF(N372="základní",J372,0)</f>
        <v>0</v>
      </c>
      <c r="BF372" s="222">
        <f>IF(N372="snížená",J372,0)</f>
        <v>0</v>
      </c>
      <c r="BG372" s="222">
        <f>IF(N372="zákl. přenesená",J372,0)</f>
        <v>0</v>
      </c>
      <c r="BH372" s="222">
        <f>IF(N372="sníž. přenesená",J372,0)</f>
        <v>0</v>
      </c>
      <c r="BI372" s="222">
        <f>IF(N372="nulová",J372,0)</f>
        <v>0</v>
      </c>
      <c r="BJ372" s="16" t="s">
        <v>80</v>
      </c>
      <c r="BK372" s="222">
        <f>ROUND(I372*H372,2)</f>
        <v>0</v>
      </c>
      <c r="BL372" s="16" t="s">
        <v>181</v>
      </c>
      <c r="BM372" s="221" t="s">
        <v>723</v>
      </c>
    </row>
    <row r="373" spans="1:65" s="2" customFormat="1" ht="16.5" customHeight="1">
      <c r="A373" s="33"/>
      <c r="B373" s="34"/>
      <c r="C373" s="209" t="s">
        <v>724</v>
      </c>
      <c r="D373" s="209" t="s">
        <v>177</v>
      </c>
      <c r="E373" s="210" t="s">
        <v>266</v>
      </c>
      <c r="F373" s="211" t="s">
        <v>267</v>
      </c>
      <c r="G373" s="212" t="s">
        <v>244</v>
      </c>
      <c r="H373" s="213">
        <v>3</v>
      </c>
      <c r="I373" s="214"/>
      <c r="J373" s="215">
        <f>ROUND(I373*H373,2)</f>
        <v>0</v>
      </c>
      <c r="K373" s="216"/>
      <c r="L373" s="38"/>
      <c r="M373" s="217" t="s">
        <v>1</v>
      </c>
      <c r="N373" s="218" t="s">
        <v>38</v>
      </c>
      <c r="O373" s="70"/>
      <c r="P373" s="219">
        <f>O373*H373</f>
        <v>0</v>
      </c>
      <c r="Q373" s="219">
        <v>0</v>
      </c>
      <c r="R373" s="219">
        <f>Q373*H373</f>
        <v>0</v>
      </c>
      <c r="S373" s="219">
        <v>0</v>
      </c>
      <c r="T373" s="220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221" t="s">
        <v>181</v>
      </c>
      <c r="AT373" s="221" t="s">
        <v>177</v>
      </c>
      <c r="AU373" s="221" t="s">
        <v>82</v>
      </c>
      <c r="AY373" s="16" t="s">
        <v>175</v>
      </c>
      <c r="BE373" s="222">
        <f>IF(N373="základní",J373,0)</f>
        <v>0</v>
      </c>
      <c r="BF373" s="222">
        <f>IF(N373="snížená",J373,0)</f>
        <v>0</v>
      </c>
      <c r="BG373" s="222">
        <f>IF(N373="zákl. přenesená",J373,0)</f>
        <v>0</v>
      </c>
      <c r="BH373" s="222">
        <f>IF(N373="sníž. přenesená",J373,0)</f>
        <v>0</v>
      </c>
      <c r="BI373" s="222">
        <f>IF(N373="nulová",J373,0)</f>
        <v>0</v>
      </c>
      <c r="BJ373" s="16" t="s">
        <v>80</v>
      </c>
      <c r="BK373" s="222">
        <f>ROUND(I373*H373,2)</f>
        <v>0</v>
      </c>
      <c r="BL373" s="16" t="s">
        <v>181</v>
      </c>
      <c r="BM373" s="221" t="s">
        <v>725</v>
      </c>
    </row>
    <row r="374" spans="1:65" s="2" customFormat="1" ht="21.75" customHeight="1">
      <c r="A374" s="33"/>
      <c r="B374" s="34"/>
      <c r="C374" s="209" t="s">
        <v>726</v>
      </c>
      <c r="D374" s="209" t="s">
        <v>177</v>
      </c>
      <c r="E374" s="210" t="s">
        <v>270</v>
      </c>
      <c r="F374" s="211" t="s">
        <v>271</v>
      </c>
      <c r="G374" s="212" t="s">
        <v>272</v>
      </c>
      <c r="H374" s="213">
        <v>5.4</v>
      </c>
      <c r="I374" s="214"/>
      <c r="J374" s="215">
        <f>ROUND(I374*H374,2)</f>
        <v>0</v>
      </c>
      <c r="K374" s="216"/>
      <c r="L374" s="38"/>
      <c r="M374" s="217" t="s">
        <v>1</v>
      </c>
      <c r="N374" s="218" t="s">
        <v>38</v>
      </c>
      <c r="O374" s="70"/>
      <c r="P374" s="219">
        <f>O374*H374</f>
        <v>0</v>
      </c>
      <c r="Q374" s="219">
        <v>0</v>
      </c>
      <c r="R374" s="219">
        <f>Q374*H374</f>
        <v>0</v>
      </c>
      <c r="S374" s="219">
        <v>0</v>
      </c>
      <c r="T374" s="220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221" t="s">
        <v>181</v>
      </c>
      <c r="AT374" s="221" t="s">
        <v>177</v>
      </c>
      <c r="AU374" s="221" t="s">
        <v>82</v>
      </c>
      <c r="AY374" s="16" t="s">
        <v>175</v>
      </c>
      <c r="BE374" s="222">
        <f>IF(N374="základní",J374,0)</f>
        <v>0</v>
      </c>
      <c r="BF374" s="222">
        <f>IF(N374="snížená",J374,0)</f>
        <v>0</v>
      </c>
      <c r="BG374" s="222">
        <f>IF(N374="zákl. přenesená",J374,0)</f>
        <v>0</v>
      </c>
      <c r="BH374" s="222">
        <f>IF(N374="sníž. přenesená",J374,0)</f>
        <v>0</v>
      </c>
      <c r="BI374" s="222">
        <f>IF(N374="nulová",J374,0)</f>
        <v>0</v>
      </c>
      <c r="BJ374" s="16" t="s">
        <v>80</v>
      </c>
      <c r="BK374" s="222">
        <f>ROUND(I374*H374,2)</f>
        <v>0</v>
      </c>
      <c r="BL374" s="16" t="s">
        <v>181</v>
      </c>
      <c r="BM374" s="221" t="s">
        <v>727</v>
      </c>
    </row>
    <row r="375" spans="1:65" s="13" customFormat="1" ht="11.25">
      <c r="B375" s="223"/>
      <c r="C375" s="224"/>
      <c r="D375" s="225" t="s">
        <v>183</v>
      </c>
      <c r="E375" s="226" t="s">
        <v>1</v>
      </c>
      <c r="F375" s="227" t="s">
        <v>728</v>
      </c>
      <c r="G375" s="224"/>
      <c r="H375" s="228">
        <v>5.4</v>
      </c>
      <c r="I375" s="229"/>
      <c r="J375" s="224"/>
      <c r="K375" s="224"/>
      <c r="L375" s="230"/>
      <c r="M375" s="231"/>
      <c r="N375" s="232"/>
      <c r="O375" s="232"/>
      <c r="P375" s="232"/>
      <c r="Q375" s="232"/>
      <c r="R375" s="232"/>
      <c r="S375" s="232"/>
      <c r="T375" s="233"/>
      <c r="AT375" s="234" t="s">
        <v>183</v>
      </c>
      <c r="AU375" s="234" t="s">
        <v>82</v>
      </c>
      <c r="AV375" s="13" t="s">
        <v>82</v>
      </c>
      <c r="AW375" s="13" t="s">
        <v>30</v>
      </c>
      <c r="AX375" s="13" t="s">
        <v>80</v>
      </c>
      <c r="AY375" s="234" t="s">
        <v>175</v>
      </c>
    </row>
    <row r="376" spans="1:65" s="2" customFormat="1" ht="21.75" customHeight="1">
      <c r="A376" s="33"/>
      <c r="B376" s="34"/>
      <c r="C376" s="209" t="s">
        <v>729</v>
      </c>
      <c r="D376" s="209" t="s">
        <v>177</v>
      </c>
      <c r="E376" s="210" t="s">
        <v>730</v>
      </c>
      <c r="F376" s="211" t="s">
        <v>731</v>
      </c>
      <c r="G376" s="212" t="s">
        <v>244</v>
      </c>
      <c r="H376" s="213">
        <v>2</v>
      </c>
      <c r="I376" s="214"/>
      <c r="J376" s="215">
        <f>ROUND(I376*H376,2)</f>
        <v>0</v>
      </c>
      <c r="K376" s="216"/>
      <c r="L376" s="38"/>
      <c r="M376" s="217" t="s">
        <v>1</v>
      </c>
      <c r="N376" s="218" t="s">
        <v>38</v>
      </c>
      <c r="O376" s="70"/>
      <c r="P376" s="219">
        <f>O376*H376</f>
        <v>0</v>
      </c>
      <c r="Q376" s="219">
        <v>0</v>
      </c>
      <c r="R376" s="219">
        <f>Q376*H376</f>
        <v>0</v>
      </c>
      <c r="S376" s="219">
        <v>0</v>
      </c>
      <c r="T376" s="220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221" t="s">
        <v>181</v>
      </c>
      <c r="AT376" s="221" t="s">
        <v>177</v>
      </c>
      <c r="AU376" s="221" t="s">
        <v>82</v>
      </c>
      <c r="AY376" s="16" t="s">
        <v>175</v>
      </c>
      <c r="BE376" s="222">
        <f>IF(N376="základní",J376,0)</f>
        <v>0</v>
      </c>
      <c r="BF376" s="222">
        <f>IF(N376="snížená",J376,0)</f>
        <v>0</v>
      </c>
      <c r="BG376" s="222">
        <f>IF(N376="zákl. přenesená",J376,0)</f>
        <v>0</v>
      </c>
      <c r="BH376" s="222">
        <f>IF(N376="sníž. přenesená",J376,0)</f>
        <v>0</v>
      </c>
      <c r="BI376" s="222">
        <f>IF(N376="nulová",J376,0)</f>
        <v>0</v>
      </c>
      <c r="BJ376" s="16" t="s">
        <v>80</v>
      </c>
      <c r="BK376" s="222">
        <f>ROUND(I376*H376,2)</f>
        <v>0</v>
      </c>
      <c r="BL376" s="16" t="s">
        <v>181</v>
      </c>
      <c r="BM376" s="221" t="s">
        <v>732</v>
      </c>
    </row>
    <row r="377" spans="1:65" s="13" customFormat="1" ht="11.25">
      <c r="B377" s="223"/>
      <c r="C377" s="224"/>
      <c r="D377" s="225" t="s">
        <v>183</v>
      </c>
      <c r="E377" s="226" t="s">
        <v>1</v>
      </c>
      <c r="F377" s="227" t="s">
        <v>620</v>
      </c>
      <c r="G377" s="224"/>
      <c r="H377" s="228">
        <v>2</v>
      </c>
      <c r="I377" s="229"/>
      <c r="J377" s="224"/>
      <c r="K377" s="224"/>
      <c r="L377" s="230"/>
      <c r="M377" s="231"/>
      <c r="N377" s="232"/>
      <c r="O377" s="232"/>
      <c r="P377" s="232"/>
      <c r="Q377" s="232"/>
      <c r="R377" s="232"/>
      <c r="S377" s="232"/>
      <c r="T377" s="233"/>
      <c r="AT377" s="234" t="s">
        <v>183</v>
      </c>
      <c r="AU377" s="234" t="s">
        <v>82</v>
      </c>
      <c r="AV377" s="13" t="s">
        <v>82</v>
      </c>
      <c r="AW377" s="13" t="s">
        <v>30</v>
      </c>
      <c r="AX377" s="13" t="s">
        <v>80</v>
      </c>
      <c r="AY377" s="234" t="s">
        <v>175</v>
      </c>
    </row>
    <row r="378" spans="1:65" s="2" customFormat="1" ht="16.5" customHeight="1">
      <c r="A378" s="33"/>
      <c r="B378" s="34"/>
      <c r="C378" s="209" t="s">
        <v>733</v>
      </c>
      <c r="D378" s="209" t="s">
        <v>177</v>
      </c>
      <c r="E378" s="210" t="s">
        <v>734</v>
      </c>
      <c r="F378" s="211" t="s">
        <v>735</v>
      </c>
      <c r="G378" s="212" t="s">
        <v>180</v>
      </c>
      <c r="H378" s="213">
        <v>6</v>
      </c>
      <c r="I378" s="214"/>
      <c r="J378" s="215">
        <f>ROUND(I378*H378,2)</f>
        <v>0</v>
      </c>
      <c r="K378" s="216"/>
      <c r="L378" s="38"/>
      <c r="M378" s="217" t="s">
        <v>1</v>
      </c>
      <c r="N378" s="218" t="s">
        <v>38</v>
      </c>
      <c r="O378" s="70"/>
      <c r="P378" s="219">
        <f>O378*H378</f>
        <v>0</v>
      </c>
      <c r="Q378" s="219">
        <v>0.108</v>
      </c>
      <c r="R378" s="219">
        <f>Q378*H378</f>
        <v>0.64800000000000002</v>
      </c>
      <c r="S378" s="219">
        <v>0</v>
      </c>
      <c r="T378" s="220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221" t="s">
        <v>181</v>
      </c>
      <c r="AT378" s="221" t="s">
        <v>177</v>
      </c>
      <c r="AU378" s="221" t="s">
        <v>82</v>
      </c>
      <c r="AY378" s="16" t="s">
        <v>175</v>
      </c>
      <c r="BE378" s="222">
        <f>IF(N378="základní",J378,0)</f>
        <v>0</v>
      </c>
      <c r="BF378" s="222">
        <f>IF(N378="snížená",J378,0)</f>
        <v>0</v>
      </c>
      <c r="BG378" s="222">
        <f>IF(N378="zákl. přenesená",J378,0)</f>
        <v>0</v>
      </c>
      <c r="BH378" s="222">
        <f>IF(N378="sníž. přenesená",J378,0)</f>
        <v>0</v>
      </c>
      <c r="BI378" s="222">
        <f>IF(N378="nulová",J378,0)</f>
        <v>0</v>
      </c>
      <c r="BJ378" s="16" t="s">
        <v>80</v>
      </c>
      <c r="BK378" s="222">
        <f>ROUND(I378*H378,2)</f>
        <v>0</v>
      </c>
      <c r="BL378" s="16" t="s">
        <v>181</v>
      </c>
      <c r="BM378" s="221" t="s">
        <v>736</v>
      </c>
    </row>
    <row r="379" spans="1:65" s="13" customFormat="1" ht="11.25">
      <c r="B379" s="223"/>
      <c r="C379" s="224"/>
      <c r="D379" s="225" t="s">
        <v>183</v>
      </c>
      <c r="E379" s="226" t="s">
        <v>1</v>
      </c>
      <c r="F379" s="227" t="s">
        <v>737</v>
      </c>
      <c r="G379" s="224"/>
      <c r="H379" s="228">
        <v>6</v>
      </c>
      <c r="I379" s="229"/>
      <c r="J379" s="224"/>
      <c r="K379" s="224"/>
      <c r="L379" s="230"/>
      <c r="M379" s="231"/>
      <c r="N379" s="232"/>
      <c r="O379" s="232"/>
      <c r="P379" s="232"/>
      <c r="Q379" s="232"/>
      <c r="R379" s="232"/>
      <c r="S379" s="232"/>
      <c r="T379" s="233"/>
      <c r="AT379" s="234" t="s">
        <v>183</v>
      </c>
      <c r="AU379" s="234" t="s">
        <v>82</v>
      </c>
      <c r="AV379" s="13" t="s">
        <v>82</v>
      </c>
      <c r="AW379" s="13" t="s">
        <v>30</v>
      </c>
      <c r="AX379" s="13" t="s">
        <v>80</v>
      </c>
      <c r="AY379" s="234" t="s">
        <v>175</v>
      </c>
    </row>
    <row r="380" spans="1:65" s="2" customFormat="1" ht="16.5" customHeight="1">
      <c r="A380" s="33"/>
      <c r="B380" s="34"/>
      <c r="C380" s="246" t="s">
        <v>738</v>
      </c>
      <c r="D380" s="246" t="s">
        <v>285</v>
      </c>
      <c r="E380" s="247" t="s">
        <v>739</v>
      </c>
      <c r="F380" s="248" t="s">
        <v>740</v>
      </c>
      <c r="G380" s="249" t="s">
        <v>552</v>
      </c>
      <c r="H380" s="250">
        <v>2</v>
      </c>
      <c r="I380" s="251"/>
      <c r="J380" s="252">
        <f>ROUND(I380*H380,2)</f>
        <v>0</v>
      </c>
      <c r="K380" s="253"/>
      <c r="L380" s="254"/>
      <c r="M380" s="255" t="s">
        <v>1</v>
      </c>
      <c r="N380" s="256" t="s">
        <v>38</v>
      </c>
      <c r="O380" s="70"/>
      <c r="P380" s="219">
        <f>O380*H380</f>
        <v>0</v>
      </c>
      <c r="Q380" s="219">
        <v>1.31</v>
      </c>
      <c r="R380" s="219">
        <f>Q380*H380</f>
        <v>2.62</v>
      </c>
      <c r="S380" s="219">
        <v>0</v>
      </c>
      <c r="T380" s="220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221" t="s">
        <v>209</v>
      </c>
      <c r="AT380" s="221" t="s">
        <v>285</v>
      </c>
      <c r="AU380" s="221" t="s">
        <v>82</v>
      </c>
      <c r="AY380" s="16" t="s">
        <v>175</v>
      </c>
      <c r="BE380" s="222">
        <f>IF(N380="základní",J380,0)</f>
        <v>0</v>
      </c>
      <c r="BF380" s="222">
        <f>IF(N380="snížená",J380,0)</f>
        <v>0</v>
      </c>
      <c r="BG380" s="222">
        <f>IF(N380="zákl. přenesená",J380,0)</f>
        <v>0</v>
      </c>
      <c r="BH380" s="222">
        <f>IF(N380="sníž. přenesená",J380,0)</f>
        <v>0</v>
      </c>
      <c r="BI380" s="222">
        <f>IF(N380="nulová",J380,0)</f>
        <v>0</v>
      </c>
      <c r="BJ380" s="16" t="s">
        <v>80</v>
      </c>
      <c r="BK380" s="222">
        <f>ROUND(I380*H380,2)</f>
        <v>0</v>
      </c>
      <c r="BL380" s="16" t="s">
        <v>181</v>
      </c>
      <c r="BM380" s="221" t="s">
        <v>741</v>
      </c>
    </row>
    <row r="381" spans="1:65" s="2" customFormat="1" ht="16.5" customHeight="1">
      <c r="A381" s="33"/>
      <c r="B381" s="34"/>
      <c r="C381" s="209" t="s">
        <v>742</v>
      </c>
      <c r="D381" s="209" t="s">
        <v>177</v>
      </c>
      <c r="E381" s="210" t="s">
        <v>743</v>
      </c>
      <c r="F381" s="211" t="s">
        <v>744</v>
      </c>
      <c r="G381" s="212" t="s">
        <v>272</v>
      </c>
      <c r="H381" s="213">
        <v>4</v>
      </c>
      <c r="I381" s="214"/>
      <c r="J381" s="215">
        <f>ROUND(I381*H381,2)</f>
        <v>0</v>
      </c>
      <c r="K381" s="216"/>
      <c r="L381" s="38"/>
      <c r="M381" s="217" t="s">
        <v>1</v>
      </c>
      <c r="N381" s="218" t="s">
        <v>38</v>
      </c>
      <c r="O381" s="70"/>
      <c r="P381" s="219">
        <f>O381*H381</f>
        <v>0</v>
      </c>
      <c r="Q381" s="219">
        <v>0</v>
      </c>
      <c r="R381" s="219">
        <f>Q381*H381</f>
        <v>0</v>
      </c>
      <c r="S381" s="219">
        <v>0</v>
      </c>
      <c r="T381" s="220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221" t="s">
        <v>181</v>
      </c>
      <c r="AT381" s="221" t="s">
        <v>177</v>
      </c>
      <c r="AU381" s="221" t="s">
        <v>82</v>
      </c>
      <c r="AY381" s="16" t="s">
        <v>175</v>
      </c>
      <c r="BE381" s="222">
        <f>IF(N381="základní",J381,0)</f>
        <v>0</v>
      </c>
      <c r="BF381" s="222">
        <f>IF(N381="snížená",J381,0)</f>
        <v>0</v>
      </c>
      <c r="BG381" s="222">
        <f>IF(N381="zákl. přenesená",J381,0)</f>
        <v>0</v>
      </c>
      <c r="BH381" s="222">
        <f>IF(N381="sníž. přenesená",J381,0)</f>
        <v>0</v>
      </c>
      <c r="BI381" s="222">
        <f>IF(N381="nulová",J381,0)</f>
        <v>0</v>
      </c>
      <c r="BJ381" s="16" t="s">
        <v>80</v>
      </c>
      <c r="BK381" s="222">
        <f>ROUND(I381*H381,2)</f>
        <v>0</v>
      </c>
      <c r="BL381" s="16" t="s">
        <v>181</v>
      </c>
      <c r="BM381" s="221" t="s">
        <v>745</v>
      </c>
    </row>
    <row r="382" spans="1:65" s="2" customFormat="1" ht="21.75" customHeight="1">
      <c r="A382" s="33"/>
      <c r="B382" s="34"/>
      <c r="C382" s="209" t="s">
        <v>746</v>
      </c>
      <c r="D382" s="209" t="s">
        <v>177</v>
      </c>
      <c r="E382" s="210" t="s">
        <v>747</v>
      </c>
      <c r="F382" s="211" t="s">
        <v>748</v>
      </c>
      <c r="G382" s="212" t="s">
        <v>272</v>
      </c>
      <c r="H382" s="213">
        <v>36</v>
      </c>
      <c r="I382" s="214"/>
      <c r="J382" s="215">
        <f>ROUND(I382*H382,2)</f>
        <v>0</v>
      </c>
      <c r="K382" s="216"/>
      <c r="L382" s="38"/>
      <c r="M382" s="217" t="s">
        <v>1</v>
      </c>
      <c r="N382" s="218" t="s">
        <v>38</v>
      </c>
      <c r="O382" s="70"/>
      <c r="P382" s="219">
        <f>O382*H382</f>
        <v>0</v>
      </c>
      <c r="Q382" s="219">
        <v>0</v>
      </c>
      <c r="R382" s="219">
        <f>Q382*H382</f>
        <v>0</v>
      </c>
      <c r="S382" s="219">
        <v>0</v>
      </c>
      <c r="T382" s="220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221" t="s">
        <v>181</v>
      </c>
      <c r="AT382" s="221" t="s">
        <v>177</v>
      </c>
      <c r="AU382" s="221" t="s">
        <v>82</v>
      </c>
      <c r="AY382" s="16" t="s">
        <v>175</v>
      </c>
      <c r="BE382" s="222">
        <f>IF(N382="základní",J382,0)</f>
        <v>0</v>
      </c>
      <c r="BF382" s="222">
        <f>IF(N382="snížená",J382,0)</f>
        <v>0</v>
      </c>
      <c r="BG382" s="222">
        <f>IF(N382="zákl. přenesená",J382,0)</f>
        <v>0</v>
      </c>
      <c r="BH382" s="222">
        <f>IF(N382="sníž. přenesená",J382,0)</f>
        <v>0</v>
      </c>
      <c r="BI382" s="222">
        <f>IF(N382="nulová",J382,0)</f>
        <v>0</v>
      </c>
      <c r="BJ382" s="16" t="s">
        <v>80</v>
      </c>
      <c r="BK382" s="222">
        <f>ROUND(I382*H382,2)</f>
        <v>0</v>
      </c>
      <c r="BL382" s="16" t="s">
        <v>181</v>
      </c>
      <c r="BM382" s="221" t="s">
        <v>749</v>
      </c>
    </row>
    <row r="383" spans="1:65" s="2" customFormat="1" ht="19.5">
      <c r="A383" s="33"/>
      <c r="B383" s="34"/>
      <c r="C383" s="35"/>
      <c r="D383" s="225" t="s">
        <v>350</v>
      </c>
      <c r="E383" s="35"/>
      <c r="F383" s="257" t="s">
        <v>750</v>
      </c>
      <c r="G383" s="35"/>
      <c r="H383" s="35"/>
      <c r="I383" s="122"/>
      <c r="J383" s="35"/>
      <c r="K383" s="35"/>
      <c r="L383" s="38"/>
      <c r="M383" s="258"/>
      <c r="N383" s="259"/>
      <c r="O383" s="70"/>
      <c r="P383" s="70"/>
      <c r="Q383" s="70"/>
      <c r="R383" s="70"/>
      <c r="S383" s="70"/>
      <c r="T383" s="71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T383" s="16" t="s">
        <v>350</v>
      </c>
      <c r="AU383" s="16" t="s">
        <v>82</v>
      </c>
    </row>
    <row r="384" spans="1:65" s="13" customFormat="1" ht="11.25">
      <c r="B384" s="223"/>
      <c r="C384" s="224"/>
      <c r="D384" s="225" t="s">
        <v>183</v>
      </c>
      <c r="E384" s="226" t="s">
        <v>1</v>
      </c>
      <c r="F384" s="227" t="s">
        <v>751</v>
      </c>
      <c r="G384" s="224"/>
      <c r="H384" s="228">
        <v>36</v>
      </c>
      <c r="I384" s="229"/>
      <c r="J384" s="224"/>
      <c r="K384" s="224"/>
      <c r="L384" s="230"/>
      <c r="M384" s="231"/>
      <c r="N384" s="232"/>
      <c r="O384" s="232"/>
      <c r="P384" s="232"/>
      <c r="Q384" s="232"/>
      <c r="R384" s="232"/>
      <c r="S384" s="232"/>
      <c r="T384" s="233"/>
      <c r="AT384" s="234" t="s">
        <v>183</v>
      </c>
      <c r="AU384" s="234" t="s">
        <v>82</v>
      </c>
      <c r="AV384" s="13" t="s">
        <v>82</v>
      </c>
      <c r="AW384" s="13" t="s">
        <v>30</v>
      </c>
      <c r="AX384" s="13" t="s">
        <v>80</v>
      </c>
      <c r="AY384" s="234" t="s">
        <v>175</v>
      </c>
    </row>
    <row r="385" spans="1:65" s="2" customFormat="1" ht="21.75" customHeight="1">
      <c r="A385" s="33"/>
      <c r="B385" s="34"/>
      <c r="C385" s="209" t="s">
        <v>752</v>
      </c>
      <c r="D385" s="209" t="s">
        <v>177</v>
      </c>
      <c r="E385" s="210" t="s">
        <v>753</v>
      </c>
      <c r="F385" s="211" t="s">
        <v>754</v>
      </c>
      <c r="G385" s="212" t="s">
        <v>272</v>
      </c>
      <c r="H385" s="213">
        <v>4</v>
      </c>
      <c r="I385" s="214"/>
      <c r="J385" s="215">
        <f>ROUND(I385*H385,2)</f>
        <v>0</v>
      </c>
      <c r="K385" s="216"/>
      <c r="L385" s="38"/>
      <c r="M385" s="217" t="s">
        <v>1</v>
      </c>
      <c r="N385" s="218" t="s">
        <v>38</v>
      </c>
      <c r="O385" s="70"/>
      <c r="P385" s="219">
        <f>O385*H385</f>
        <v>0</v>
      </c>
      <c r="Q385" s="219">
        <v>0</v>
      </c>
      <c r="R385" s="219">
        <f>Q385*H385</f>
        <v>0</v>
      </c>
      <c r="S385" s="219">
        <v>0</v>
      </c>
      <c r="T385" s="220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221" t="s">
        <v>181</v>
      </c>
      <c r="AT385" s="221" t="s">
        <v>177</v>
      </c>
      <c r="AU385" s="221" t="s">
        <v>82</v>
      </c>
      <c r="AY385" s="16" t="s">
        <v>175</v>
      </c>
      <c r="BE385" s="222">
        <f>IF(N385="základní",J385,0)</f>
        <v>0</v>
      </c>
      <c r="BF385" s="222">
        <f>IF(N385="snížená",J385,0)</f>
        <v>0</v>
      </c>
      <c r="BG385" s="222">
        <f>IF(N385="zákl. přenesená",J385,0)</f>
        <v>0</v>
      </c>
      <c r="BH385" s="222">
        <f>IF(N385="sníž. přenesená",J385,0)</f>
        <v>0</v>
      </c>
      <c r="BI385" s="222">
        <f>IF(N385="nulová",J385,0)</f>
        <v>0</v>
      </c>
      <c r="BJ385" s="16" t="s">
        <v>80</v>
      </c>
      <c r="BK385" s="222">
        <f>ROUND(I385*H385,2)</f>
        <v>0</v>
      </c>
      <c r="BL385" s="16" t="s">
        <v>181</v>
      </c>
      <c r="BM385" s="221" t="s">
        <v>755</v>
      </c>
    </row>
    <row r="386" spans="1:65" s="12" customFormat="1" ht="22.9" customHeight="1">
      <c r="B386" s="193"/>
      <c r="C386" s="194"/>
      <c r="D386" s="195" t="s">
        <v>72</v>
      </c>
      <c r="E386" s="207" t="s">
        <v>756</v>
      </c>
      <c r="F386" s="207" t="s">
        <v>757</v>
      </c>
      <c r="G386" s="194"/>
      <c r="H386" s="194"/>
      <c r="I386" s="197"/>
      <c r="J386" s="208">
        <f>BK386</f>
        <v>0</v>
      </c>
      <c r="K386" s="194"/>
      <c r="L386" s="199"/>
      <c r="M386" s="200"/>
      <c r="N386" s="201"/>
      <c r="O386" s="201"/>
      <c r="P386" s="202">
        <f>SUM(P387:P409)</f>
        <v>0</v>
      </c>
      <c r="Q386" s="201"/>
      <c r="R386" s="202">
        <f>SUM(R387:R409)</f>
        <v>47.898092800000001</v>
      </c>
      <c r="S386" s="201"/>
      <c r="T386" s="203">
        <f>SUM(T387:T409)</f>
        <v>0</v>
      </c>
      <c r="AR386" s="204" t="s">
        <v>80</v>
      </c>
      <c r="AT386" s="205" t="s">
        <v>72</v>
      </c>
      <c r="AU386" s="205" t="s">
        <v>80</v>
      </c>
      <c r="AY386" s="204" t="s">
        <v>175</v>
      </c>
      <c r="BK386" s="206">
        <f>SUM(BK387:BK409)</f>
        <v>0</v>
      </c>
    </row>
    <row r="387" spans="1:65" s="2" customFormat="1" ht="16.5" customHeight="1">
      <c r="A387" s="33"/>
      <c r="B387" s="34"/>
      <c r="C387" s="209" t="s">
        <v>758</v>
      </c>
      <c r="D387" s="209" t="s">
        <v>177</v>
      </c>
      <c r="E387" s="210" t="s">
        <v>759</v>
      </c>
      <c r="F387" s="211" t="s">
        <v>760</v>
      </c>
      <c r="G387" s="212" t="s">
        <v>244</v>
      </c>
      <c r="H387" s="213">
        <v>35.6</v>
      </c>
      <c r="I387" s="214"/>
      <c r="J387" s="215">
        <f>ROUND(I387*H387,2)</f>
        <v>0</v>
      </c>
      <c r="K387" s="216"/>
      <c r="L387" s="38"/>
      <c r="M387" s="217" t="s">
        <v>1</v>
      </c>
      <c r="N387" s="218" t="s">
        <v>38</v>
      </c>
      <c r="O387" s="70"/>
      <c r="P387" s="219">
        <f>O387*H387</f>
        <v>0</v>
      </c>
      <c r="Q387" s="219">
        <v>0</v>
      </c>
      <c r="R387" s="219">
        <f>Q387*H387</f>
        <v>0</v>
      </c>
      <c r="S387" s="219">
        <v>0</v>
      </c>
      <c r="T387" s="220">
        <f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221" t="s">
        <v>181</v>
      </c>
      <c r="AT387" s="221" t="s">
        <v>177</v>
      </c>
      <c r="AU387" s="221" t="s">
        <v>82</v>
      </c>
      <c r="AY387" s="16" t="s">
        <v>175</v>
      </c>
      <c r="BE387" s="222">
        <f>IF(N387="základní",J387,0)</f>
        <v>0</v>
      </c>
      <c r="BF387" s="222">
        <f>IF(N387="snížená",J387,0)</f>
        <v>0</v>
      </c>
      <c r="BG387" s="222">
        <f>IF(N387="zákl. přenesená",J387,0)</f>
        <v>0</v>
      </c>
      <c r="BH387" s="222">
        <f>IF(N387="sníž. přenesená",J387,0)</f>
        <v>0</v>
      </c>
      <c r="BI387" s="222">
        <f>IF(N387="nulová",J387,0)</f>
        <v>0</v>
      </c>
      <c r="BJ387" s="16" t="s">
        <v>80</v>
      </c>
      <c r="BK387" s="222">
        <f>ROUND(I387*H387,2)</f>
        <v>0</v>
      </c>
      <c r="BL387" s="16" t="s">
        <v>181</v>
      </c>
      <c r="BM387" s="221" t="s">
        <v>761</v>
      </c>
    </row>
    <row r="388" spans="1:65" s="2" customFormat="1" ht="39">
      <c r="A388" s="33"/>
      <c r="B388" s="34"/>
      <c r="C388" s="35"/>
      <c r="D388" s="225" t="s">
        <v>350</v>
      </c>
      <c r="E388" s="35"/>
      <c r="F388" s="257" t="s">
        <v>762</v>
      </c>
      <c r="G388" s="35"/>
      <c r="H388" s="35"/>
      <c r="I388" s="122"/>
      <c r="J388" s="35"/>
      <c r="K388" s="35"/>
      <c r="L388" s="38"/>
      <c r="M388" s="258"/>
      <c r="N388" s="259"/>
      <c r="O388" s="70"/>
      <c r="P388" s="70"/>
      <c r="Q388" s="70"/>
      <c r="R388" s="70"/>
      <c r="S388" s="70"/>
      <c r="T388" s="71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T388" s="16" t="s">
        <v>350</v>
      </c>
      <c r="AU388" s="16" t="s">
        <v>82</v>
      </c>
    </row>
    <row r="389" spans="1:65" s="13" customFormat="1" ht="11.25">
      <c r="B389" s="223"/>
      <c r="C389" s="224"/>
      <c r="D389" s="225" t="s">
        <v>183</v>
      </c>
      <c r="E389" s="226" t="s">
        <v>1</v>
      </c>
      <c r="F389" s="227" t="s">
        <v>763</v>
      </c>
      <c r="G389" s="224"/>
      <c r="H389" s="228">
        <v>35.6</v>
      </c>
      <c r="I389" s="229"/>
      <c r="J389" s="224"/>
      <c r="K389" s="224"/>
      <c r="L389" s="230"/>
      <c r="M389" s="231"/>
      <c r="N389" s="232"/>
      <c r="O389" s="232"/>
      <c r="P389" s="232"/>
      <c r="Q389" s="232"/>
      <c r="R389" s="232"/>
      <c r="S389" s="232"/>
      <c r="T389" s="233"/>
      <c r="AT389" s="234" t="s">
        <v>183</v>
      </c>
      <c r="AU389" s="234" t="s">
        <v>82</v>
      </c>
      <c r="AV389" s="13" t="s">
        <v>82</v>
      </c>
      <c r="AW389" s="13" t="s">
        <v>30</v>
      </c>
      <c r="AX389" s="13" t="s">
        <v>80</v>
      </c>
      <c r="AY389" s="234" t="s">
        <v>175</v>
      </c>
    </row>
    <row r="390" spans="1:65" s="2" customFormat="1" ht="21.75" customHeight="1">
      <c r="A390" s="33"/>
      <c r="B390" s="34"/>
      <c r="C390" s="209" t="s">
        <v>764</v>
      </c>
      <c r="D390" s="209" t="s">
        <v>177</v>
      </c>
      <c r="E390" s="210" t="s">
        <v>765</v>
      </c>
      <c r="F390" s="211" t="s">
        <v>766</v>
      </c>
      <c r="G390" s="212" t="s">
        <v>767</v>
      </c>
      <c r="H390" s="213">
        <v>72</v>
      </c>
      <c r="I390" s="214"/>
      <c r="J390" s="215">
        <f>ROUND(I390*H390,2)</f>
        <v>0</v>
      </c>
      <c r="K390" s="216"/>
      <c r="L390" s="38"/>
      <c r="M390" s="217" t="s">
        <v>1</v>
      </c>
      <c r="N390" s="218" t="s">
        <v>38</v>
      </c>
      <c r="O390" s="70"/>
      <c r="P390" s="219">
        <f>O390*H390</f>
        <v>0</v>
      </c>
      <c r="Q390" s="219">
        <v>0.05</v>
      </c>
      <c r="R390" s="219">
        <f>Q390*H390</f>
        <v>3.6</v>
      </c>
      <c r="S390" s="219">
        <v>0</v>
      </c>
      <c r="T390" s="220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221" t="s">
        <v>181</v>
      </c>
      <c r="AT390" s="221" t="s">
        <v>177</v>
      </c>
      <c r="AU390" s="221" t="s">
        <v>82</v>
      </c>
      <c r="AY390" s="16" t="s">
        <v>175</v>
      </c>
      <c r="BE390" s="222">
        <f>IF(N390="základní",J390,0)</f>
        <v>0</v>
      </c>
      <c r="BF390" s="222">
        <f>IF(N390="snížená",J390,0)</f>
        <v>0</v>
      </c>
      <c r="BG390" s="222">
        <f>IF(N390="zákl. přenesená",J390,0)</f>
        <v>0</v>
      </c>
      <c r="BH390" s="222">
        <f>IF(N390="sníž. přenesená",J390,0)</f>
        <v>0</v>
      </c>
      <c r="BI390" s="222">
        <f>IF(N390="nulová",J390,0)</f>
        <v>0</v>
      </c>
      <c r="BJ390" s="16" t="s">
        <v>80</v>
      </c>
      <c r="BK390" s="222">
        <f>ROUND(I390*H390,2)</f>
        <v>0</v>
      </c>
      <c r="BL390" s="16" t="s">
        <v>181</v>
      </c>
      <c r="BM390" s="221" t="s">
        <v>768</v>
      </c>
    </row>
    <row r="391" spans="1:65" s="13" customFormat="1" ht="11.25">
      <c r="B391" s="223"/>
      <c r="C391" s="224"/>
      <c r="D391" s="225" t="s">
        <v>183</v>
      </c>
      <c r="E391" s="226" t="s">
        <v>1</v>
      </c>
      <c r="F391" s="227" t="s">
        <v>769</v>
      </c>
      <c r="G391" s="224"/>
      <c r="H391" s="228">
        <v>72</v>
      </c>
      <c r="I391" s="229"/>
      <c r="J391" s="224"/>
      <c r="K391" s="224"/>
      <c r="L391" s="230"/>
      <c r="M391" s="231"/>
      <c r="N391" s="232"/>
      <c r="O391" s="232"/>
      <c r="P391" s="232"/>
      <c r="Q391" s="232"/>
      <c r="R391" s="232"/>
      <c r="S391" s="232"/>
      <c r="T391" s="233"/>
      <c r="AT391" s="234" t="s">
        <v>183</v>
      </c>
      <c r="AU391" s="234" t="s">
        <v>82</v>
      </c>
      <c r="AV391" s="13" t="s">
        <v>82</v>
      </c>
      <c r="AW391" s="13" t="s">
        <v>30</v>
      </c>
      <c r="AX391" s="13" t="s">
        <v>80</v>
      </c>
      <c r="AY391" s="234" t="s">
        <v>175</v>
      </c>
    </row>
    <row r="392" spans="1:65" s="2" customFormat="1" ht="16.5" customHeight="1">
      <c r="A392" s="33"/>
      <c r="B392" s="34"/>
      <c r="C392" s="209" t="s">
        <v>770</v>
      </c>
      <c r="D392" s="209" t="s">
        <v>177</v>
      </c>
      <c r="E392" s="210" t="s">
        <v>771</v>
      </c>
      <c r="F392" s="211" t="s">
        <v>772</v>
      </c>
      <c r="G392" s="212" t="s">
        <v>552</v>
      </c>
      <c r="H392" s="213">
        <v>24</v>
      </c>
      <c r="I392" s="214"/>
      <c r="J392" s="215">
        <f>ROUND(I392*H392,2)</f>
        <v>0</v>
      </c>
      <c r="K392" s="216"/>
      <c r="L392" s="38"/>
      <c r="M392" s="217" t="s">
        <v>1</v>
      </c>
      <c r="N392" s="218" t="s">
        <v>38</v>
      </c>
      <c r="O392" s="70"/>
      <c r="P392" s="219">
        <f>O392*H392</f>
        <v>0</v>
      </c>
      <c r="Q392" s="219">
        <v>0.11171</v>
      </c>
      <c r="R392" s="219">
        <f>Q392*H392</f>
        <v>2.6810400000000003</v>
      </c>
      <c r="S392" s="219">
        <v>0</v>
      </c>
      <c r="T392" s="220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221" t="s">
        <v>181</v>
      </c>
      <c r="AT392" s="221" t="s">
        <v>177</v>
      </c>
      <c r="AU392" s="221" t="s">
        <v>82</v>
      </c>
      <c r="AY392" s="16" t="s">
        <v>175</v>
      </c>
      <c r="BE392" s="222">
        <f>IF(N392="základní",J392,0)</f>
        <v>0</v>
      </c>
      <c r="BF392" s="222">
        <f>IF(N392="snížená",J392,0)</f>
        <v>0</v>
      </c>
      <c r="BG392" s="222">
        <f>IF(N392="zákl. přenesená",J392,0)</f>
        <v>0</v>
      </c>
      <c r="BH392" s="222">
        <f>IF(N392="sníž. přenesená",J392,0)</f>
        <v>0</v>
      </c>
      <c r="BI392" s="222">
        <f>IF(N392="nulová",J392,0)</f>
        <v>0</v>
      </c>
      <c r="BJ392" s="16" t="s">
        <v>80</v>
      </c>
      <c r="BK392" s="222">
        <f>ROUND(I392*H392,2)</f>
        <v>0</v>
      </c>
      <c r="BL392" s="16" t="s">
        <v>181</v>
      </c>
      <c r="BM392" s="221" t="s">
        <v>773</v>
      </c>
    </row>
    <row r="393" spans="1:65" s="2" customFormat="1" ht="21.75" customHeight="1">
      <c r="A393" s="33"/>
      <c r="B393" s="34"/>
      <c r="C393" s="246" t="s">
        <v>774</v>
      </c>
      <c r="D393" s="246" t="s">
        <v>285</v>
      </c>
      <c r="E393" s="247" t="s">
        <v>775</v>
      </c>
      <c r="F393" s="248" t="s">
        <v>776</v>
      </c>
      <c r="G393" s="249" t="s">
        <v>552</v>
      </c>
      <c r="H393" s="250">
        <v>24</v>
      </c>
      <c r="I393" s="251"/>
      <c r="J393" s="252">
        <f>ROUND(I393*H393,2)</f>
        <v>0</v>
      </c>
      <c r="K393" s="253"/>
      <c r="L393" s="254"/>
      <c r="M393" s="255" t="s">
        <v>1</v>
      </c>
      <c r="N393" s="256" t="s">
        <v>38</v>
      </c>
      <c r="O393" s="70"/>
      <c r="P393" s="219">
        <f>O393*H393</f>
        <v>0</v>
      </c>
      <c r="Q393" s="219">
        <v>0</v>
      </c>
      <c r="R393" s="219">
        <f>Q393*H393</f>
        <v>0</v>
      </c>
      <c r="S393" s="219">
        <v>0</v>
      </c>
      <c r="T393" s="220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221" t="s">
        <v>209</v>
      </c>
      <c r="AT393" s="221" t="s">
        <v>285</v>
      </c>
      <c r="AU393" s="221" t="s">
        <v>82</v>
      </c>
      <c r="AY393" s="16" t="s">
        <v>175</v>
      </c>
      <c r="BE393" s="222">
        <f>IF(N393="základní",J393,0)</f>
        <v>0</v>
      </c>
      <c r="BF393" s="222">
        <f>IF(N393="snížená",J393,0)</f>
        <v>0</v>
      </c>
      <c r="BG393" s="222">
        <f>IF(N393="zákl. přenesená",J393,0)</f>
        <v>0</v>
      </c>
      <c r="BH393" s="222">
        <f>IF(N393="sníž. přenesená",J393,0)</f>
        <v>0</v>
      </c>
      <c r="BI393" s="222">
        <f>IF(N393="nulová",J393,0)</f>
        <v>0</v>
      </c>
      <c r="BJ393" s="16" t="s">
        <v>80</v>
      </c>
      <c r="BK393" s="222">
        <f>ROUND(I393*H393,2)</f>
        <v>0</v>
      </c>
      <c r="BL393" s="16" t="s">
        <v>181</v>
      </c>
      <c r="BM393" s="221" t="s">
        <v>777</v>
      </c>
    </row>
    <row r="394" spans="1:65" s="13" customFormat="1" ht="11.25">
      <c r="B394" s="223"/>
      <c r="C394" s="224"/>
      <c r="D394" s="225" t="s">
        <v>183</v>
      </c>
      <c r="E394" s="226" t="s">
        <v>1</v>
      </c>
      <c r="F394" s="227" t="s">
        <v>778</v>
      </c>
      <c r="G394" s="224"/>
      <c r="H394" s="228">
        <v>24</v>
      </c>
      <c r="I394" s="229"/>
      <c r="J394" s="224"/>
      <c r="K394" s="224"/>
      <c r="L394" s="230"/>
      <c r="M394" s="231"/>
      <c r="N394" s="232"/>
      <c r="O394" s="232"/>
      <c r="P394" s="232"/>
      <c r="Q394" s="232"/>
      <c r="R394" s="232"/>
      <c r="S394" s="232"/>
      <c r="T394" s="233"/>
      <c r="AT394" s="234" t="s">
        <v>183</v>
      </c>
      <c r="AU394" s="234" t="s">
        <v>82</v>
      </c>
      <c r="AV394" s="13" t="s">
        <v>82</v>
      </c>
      <c r="AW394" s="13" t="s">
        <v>30</v>
      </c>
      <c r="AX394" s="13" t="s">
        <v>80</v>
      </c>
      <c r="AY394" s="234" t="s">
        <v>175</v>
      </c>
    </row>
    <row r="395" spans="1:65" s="2" customFormat="1" ht="21.75" customHeight="1">
      <c r="A395" s="33"/>
      <c r="B395" s="34"/>
      <c r="C395" s="209" t="s">
        <v>779</v>
      </c>
      <c r="D395" s="209" t="s">
        <v>177</v>
      </c>
      <c r="E395" s="210" t="s">
        <v>780</v>
      </c>
      <c r="F395" s="211" t="s">
        <v>781</v>
      </c>
      <c r="G395" s="212" t="s">
        <v>552</v>
      </c>
      <c r="H395" s="213">
        <v>7</v>
      </c>
      <c r="I395" s="214"/>
      <c r="J395" s="215">
        <f>ROUND(I395*H395,2)</f>
        <v>0</v>
      </c>
      <c r="K395" s="216"/>
      <c r="L395" s="38"/>
      <c r="M395" s="217" t="s">
        <v>1</v>
      </c>
      <c r="N395" s="218" t="s">
        <v>38</v>
      </c>
      <c r="O395" s="70"/>
      <c r="P395" s="219">
        <f>O395*H395</f>
        <v>0</v>
      </c>
      <c r="Q395" s="219">
        <v>0</v>
      </c>
      <c r="R395" s="219">
        <f>Q395*H395</f>
        <v>0</v>
      </c>
      <c r="S395" s="219">
        <v>0</v>
      </c>
      <c r="T395" s="220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221" t="s">
        <v>181</v>
      </c>
      <c r="AT395" s="221" t="s">
        <v>177</v>
      </c>
      <c r="AU395" s="221" t="s">
        <v>82</v>
      </c>
      <c r="AY395" s="16" t="s">
        <v>175</v>
      </c>
      <c r="BE395" s="222">
        <f>IF(N395="základní",J395,0)</f>
        <v>0</v>
      </c>
      <c r="BF395" s="222">
        <f>IF(N395="snížená",J395,0)</f>
        <v>0</v>
      </c>
      <c r="BG395" s="222">
        <f>IF(N395="zákl. přenesená",J395,0)</f>
        <v>0</v>
      </c>
      <c r="BH395" s="222">
        <f>IF(N395="sníž. přenesená",J395,0)</f>
        <v>0</v>
      </c>
      <c r="BI395" s="222">
        <f>IF(N395="nulová",J395,0)</f>
        <v>0</v>
      </c>
      <c r="BJ395" s="16" t="s">
        <v>80</v>
      </c>
      <c r="BK395" s="222">
        <f>ROUND(I395*H395,2)</f>
        <v>0</v>
      </c>
      <c r="BL395" s="16" t="s">
        <v>181</v>
      </c>
      <c r="BM395" s="221" t="s">
        <v>782</v>
      </c>
    </row>
    <row r="396" spans="1:65" s="13" customFormat="1" ht="11.25">
      <c r="B396" s="223"/>
      <c r="C396" s="224"/>
      <c r="D396" s="225" t="s">
        <v>183</v>
      </c>
      <c r="E396" s="226" t="s">
        <v>1</v>
      </c>
      <c r="F396" s="227" t="s">
        <v>783</v>
      </c>
      <c r="G396" s="224"/>
      <c r="H396" s="228">
        <v>7</v>
      </c>
      <c r="I396" s="229"/>
      <c r="J396" s="224"/>
      <c r="K396" s="224"/>
      <c r="L396" s="230"/>
      <c r="M396" s="231"/>
      <c r="N396" s="232"/>
      <c r="O396" s="232"/>
      <c r="P396" s="232"/>
      <c r="Q396" s="232"/>
      <c r="R396" s="232"/>
      <c r="S396" s="232"/>
      <c r="T396" s="233"/>
      <c r="AT396" s="234" t="s">
        <v>183</v>
      </c>
      <c r="AU396" s="234" t="s">
        <v>82</v>
      </c>
      <c r="AV396" s="13" t="s">
        <v>82</v>
      </c>
      <c r="AW396" s="13" t="s">
        <v>30</v>
      </c>
      <c r="AX396" s="13" t="s">
        <v>80</v>
      </c>
      <c r="AY396" s="234" t="s">
        <v>175</v>
      </c>
    </row>
    <row r="397" spans="1:65" s="2" customFormat="1" ht="33" customHeight="1">
      <c r="A397" s="33"/>
      <c r="B397" s="34"/>
      <c r="C397" s="246" t="s">
        <v>784</v>
      </c>
      <c r="D397" s="246" t="s">
        <v>285</v>
      </c>
      <c r="E397" s="247" t="s">
        <v>785</v>
      </c>
      <c r="F397" s="248" t="s">
        <v>786</v>
      </c>
      <c r="G397" s="249" t="s">
        <v>552</v>
      </c>
      <c r="H397" s="250">
        <v>5</v>
      </c>
      <c r="I397" s="251"/>
      <c r="J397" s="252">
        <f>ROUND(I397*H397,2)</f>
        <v>0</v>
      </c>
      <c r="K397" s="253"/>
      <c r="L397" s="254"/>
      <c r="M397" s="255" t="s">
        <v>1</v>
      </c>
      <c r="N397" s="256" t="s">
        <v>38</v>
      </c>
      <c r="O397" s="70"/>
      <c r="P397" s="219">
        <f>O397*H397</f>
        <v>0</v>
      </c>
      <c r="Q397" s="219">
        <v>6.0000000000000001E-3</v>
      </c>
      <c r="R397" s="219">
        <f>Q397*H397</f>
        <v>0.03</v>
      </c>
      <c r="S397" s="219">
        <v>0</v>
      </c>
      <c r="T397" s="220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221" t="s">
        <v>209</v>
      </c>
      <c r="AT397" s="221" t="s">
        <v>285</v>
      </c>
      <c r="AU397" s="221" t="s">
        <v>82</v>
      </c>
      <c r="AY397" s="16" t="s">
        <v>175</v>
      </c>
      <c r="BE397" s="222">
        <f>IF(N397="základní",J397,0)</f>
        <v>0</v>
      </c>
      <c r="BF397" s="222">
        <f>IF(N397="snížená",J397,0)</f>
        <v>0</v>
      </c>
      <c r="BG397" s="222">
        <f>IF(N397="zákl. přenesená",J397,0)</f>
        <v>0</v>
      </c>
      <c r="BH397" s="222">
        <f>IF(N397="sníž. přenesená",J397,0)</f>
        <v>0</v>
      </c>
      <c r="BI397" s="222">
        <f>IF(N397="nulová",J397,0)</f>
        <v>0</v>
      </c>
      <c r="BJ397" s="16" t="s">
        <v>80</v>
      </c>
      <c r="BK397" s="222">
        <f>ROUND(I397*H397,2)</f>
        <v>0</v>
      </c>
      <c r="BL397" s="16" t="s">
        <v>181</v>
      </c>
      <c r="BM397" s="221" t="s">
        <v>787</v>
      </c>
    </row>
    <row r="398" spans="1:65" s="13" customFormat="1" ht="11.25">
      <c r="B398" s="223"/>
      <c r="C398" s="224"/>
      <c r="D398" s="225" t="s">
        <v>183</v>
      </c>
      <c r="E398" s="226" t="s">
        <v>1</v>
      </c>
      <c r="F398" s="227" t="s">
        <v>788</v>
      </c>
      <c r="G398" s="224"/>
      <c r="H398" s="228">
        <v>5</v>
      </c>
      <c r="I398" s="229"/>
      <c r="J398" s="224"/>
      <c r="K398" s="224"/>
      <c r="L398" s="230"/>
      <c r="M398" s="231"/>
      <c r="N398" s="232"/>
      <c r="O398" s="232"/>
      <c r="P398" s="232"/>
      <c r="Q398" s="232"/>
      <c r="R398" s="232"/>
      <c r="S398" s="232"/>
      <c r="T398" s="233"/>
      <c r="AT398" s="234" t="s">
        <v>183</v>
      </c>
      <c r="AU398" s="234" t="s">
        <v>82</v>
      </c>
      <c r="AV398" s="13" t="s">
        <v>82</v>
      </c>
      <c r="AW398" s="13" t="s">
        <v>30</v>
      </c>
      <c r="AX398" s="13" t="s">
        <v>80</v>
      </c>
      <c r="AY398" s="234" t="s">
        <v>175</v>
      </c>
    </row>
    <row r="399" spans="1:65" s="2" customFormat="1" ht="33" customHeight="1">
      <c r="A399" s="33"/>
      <c r="B399" s="34"/>
      <c r="C399" s="246" t="s">
        <v>789</v>
      </c>
      <c r="D399" s="246" t="s">
        <v>285</v>
      </c>
      <c r="E399" s="247" t="s">
        <v>790</v>
      </c>
      <c r="F399" s="248" t="s">
        <v>791</v>
      </c>
      <c r="G399" s="249" t="s">
        <v>552</v>
      </c>
      <c r="H399" s="250">
        <v>2</v>
      </c>
      <c r="I399" s="251"/>
      <c r="J399" s="252">
        <f>ROUND(I399*H399,2)</f>
        <v>0</v>
      </c>
      <c r="K399" s="253"/>
      <c r="L399" s="254"/>
      <c r="M399" s="255" t="s">
        <v>1</v>
      </c>
      <c r="N399" s="256" t="s">
        <v>38</v>
      </c>
      <c r="O399" s="70"/>
      <c r="P399" s="219">
        <f>O399*H399</f>
        <v>0</v>
      </c>
      <c r="Q399" s="219">
        <v>6.0000000000000001E-3</v>
      </c>
      <c r="R399" s="219">
        <f>Q399*H399</f>
        <v>1.2E-2</v>
      </c>
      <c r="S399" s="219">
        <v>0</v>
      </c>
      <c r="T399" s="220">
        <f>S399*H399</f>
        <v>0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221" t="s">
        <v>209</v>
      </c>
      <c r="AT399" s="221" t="s">
        <v>285</v>
      </c>
      <c r="AU399" s="221" t="s">
        <v>82</v>
      </c>
      <c r="AY399" s="16" t="s">
        <v>175</v>
      </c>
      <c r="BE399" s="222">
        <f>IF(N399="základní",J399,0)</f>
        <v>0</v>
      </c>
      <c r="BF399" s="222">
        <f>IF(N399="snížená",J399,0)</f>
        <v>0</v>
      </c>
      <c r="BG399" s="222">
        <f>IF(N399="zákl. přenesená",J399,0)</f>
        <v>0</v>
      </c>
      <c r="BH399" s="222">
        <f>IF(N399="sníž. přenesená",J399,0)</f>
        <v>0</v>
      </c>
      <c r="BI399" s="222">
        <f>IF(N399="nulová",J399,0)</f>
        <v>0</v>
      </c>
      <c r="BJ399" s="16" t="s">
        <v>80</v>
      </c>
      <c r="BK399" s="222">
        <f>ROUND(I399*H399,2)</f>
        <v>0</v>
      </c>
      <c r="BL399" s="16" t="s">
        <v>181</v>
      </c>
      <c r="BM399" s="221" t="s">
        <v>792</v>
      </c>
    </row>
    <row r="400" spans="1:65" s="2" customFormat="1" ht="21.75" customHeight="1">
      <c r="A400" s="33"/>
      <c r="B400" s="34"/>
      <c r="C400" s="209" t="s">
        <v>793</v>
      </c>
      <c r="D400" s="209" t="s">
        <v>177</v>
      </c>
      <c r="E400" s="210" t="s">
        <v>794</v>
      </c>
      <c r="F400" s="211" t="s">
        <v>795</v>
      </c>
      <c r="G400" s="212" t="s">
        <v>552</v>
      </c>
      <c r="H400" s="213">
        <v>4</v>
      </c>
      <c r="I400" s="214"/>
      <c r="J400" s="215">
        <f>ROUND(I400*H400,2)</f>
        <v>0</v>
      </c>
      <c r="K400" s="216"/>
      <c r="L400" s="38"/>
      <c r="M400" s="217" t="s">
        <v>1</v>
      </c>
      <c r="N400" s="218" t="s">
        <v>38</v>
      </c>
      <c r="O400" s="70"/>
      <c r="P400" s="219">
        <f>O400*H400</f>
        <v>0</v>
      </c>
      <c r="Q400" s="219">
        <v>1.16E-3</v>
      </c>
      <c r="R400" s="219">
        <f>Q400*H400</f>
        <v>4.64E-3</v>
      </c>
      <c r="S400" s="219">
        <v>0</v>
      </c>
      <c r="T400" s="220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221" t="s">
        <v>181</v>
      </c>
      <c r="AT400" s="221" t="s">
        <v>177</v>
      </c>
      <c r="AU400" s="221" t="s">
        <v>82</v>
      </c>
      <c r="AY400" s="16" t="s">
        <v>175</v>
      </c>
      <c r="BE400" s="222">
        <f>IF(N400="základní",J400,0)</f>
        <v>0</v>
      </c>
      <c r="BF400" s="222">
        <f>IF(N400="snížená",J400,0)</f>
        <v>0</v>
      </c>
      <c r="BG400" s="222">
        <f>IF(N400="zákl. přenesená",J400,0)</f>
        <v>0</v>
      </c>
      <c r="BH400" s="222">
        <f>IF(N400="sníž. přenesená",J400,0)</f>
        <v>0</v>
      </c>
      <c r="BI400" s="222">
        <f>IF(N400="nulová",J400,0)</f>
        <v>0</v>
      </c>
      <c r="BJ400" s="16" t="s">
        <v>80</v>
      </c>
      <c r="BK400" s="222">
        <f>ROUND(I400*H400,2)</f>
        <v>0</v>
      </c>
      <c r="BL400" s="16" t="s">
        <v>181</v>
      </c>
      <c r="BM400" s="221" t="s">
        <v>796</v>
      </c>
    </row>
    <row r="401" spans="1:65" s="13" customFormat="1" ht="11.25">
      <c r="B401" s="223"/>
      <c r="C401" s="224"/>
      <c r="D401" s="225" t="s">
        <v>183</v>
      </c>
      <c r="E401" s="226" t="s">
        <v>1</v>
      </c>
      <c r="F401" s="227" t="s">
        <v>641</v>
      </c>
      <c r="G401" s="224"/>
      <c r="H401" s="228">
        <v>4</v>
      </c>
      <c r="I401" s="229"/>
      <c r="J401" s="224"/>
      <c r="K401" s="224"/>
      <c r="L401" s="230"/>
      <c r="M401" s="231"/>
      <c r="N401" s="232"/>
      <c r="O401" s="232"/>
      <c r="P401" s="232"/>
      <c r="Q401" s="232"/>
      <c r="R401" s="232"/>
      <c r="S401" s="232"/>
      <c r="T401" s="233"/>
      <c r="AT401" s="234" t="s">
        <v>183</v>
      </c>
      <c r="AU401" s="234" t="s">
        <v>82</v>
      </c>
      <c r="AV401" s="13" t="s">
        <v>82</v>
      </c>
      <c r="AW401" s="13" t="s">
        <v>30</v>
      </c>
      <c r="AX401" s="13" t="s">
        <v>80</v>
      </c>
      <c r="AY401" s="234" t="s">
        <v>175</v>
      </c>
    </row>
    <row r="402" spans="1:65" s="2" customFormat="1" ht="21.75" customHeight="1">
      <c r="A402" s="33"/>
      <c r="B402" s="34"/>
      <c r="C402" s="246" t="s">
        <v>797</v>
      </c>
      <c r="D402" s="246" t="s">
        <v>285</v>
      </c>
      <c r="E402" s="247" t="s">
        <v>798</v>
      </c>
      <c r="F402" s="248" t="s">
        <v>799</v>
      </c>
      <c r="G402" s="249" t="s">
        <v>552</v>
      </c>
      <c r="H402" s="250">
        <v>4</v>
      </c>
      <c r="I402" s="251"/>
      <c r="J402" s="252">
        <f>ROUND(I402*H402,2)</f>
        <v>0</v>
      </c>
      <c r="K402" s="253"/>
      <c r="L402" s="254"/>
      <c r="M402" s="255" t="s">
        <v>1</v>
      </c>
      <c r="N402" s="256" t="s">
        <v>38</v>
      </c>
      <c r="O402" s="70"/>
      <c r="P402" s="219">
        <f>O402*H402</f>
        <v>0</v>
      </c>
      <c r="Q402" s="219">
        <v>7.0000000000000007E-2</v>
      </c>
      <c r="R402" s="219">
        <f>Q402*H402</f>
        <v>0.28000000000000003</v>
      </c>
      <c r="S402" s="219">
        <v>0</v>
      </c>
      <c r="T402" s="220">
        <f>S402*H402</f>
        <v>0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221" t="s">
        <v>209</v>
      </c>
      <c r="AT402" s="221" t="s">
        <v>285</v>
      </c>
      <c r="AU402" s="221" t="s">
        <v>82</v>
      </c>
      <c r="AY402" s="16" t="s">
        <v>175</v>
      </c>
      <c r="BE402" s="222">
        <f>IF(N402="základní",J402,0)</f>
        <v>0</v>
      </c>
      <c r="BF402" s="222">
        <f>IF(N402="snížená",J402,0)</f>
        <v>0</v>
      </c>
      <c r="BG402" s="222">
        <f>IF(N402="zákl. přenesená",J402,0)</f>
        <v>0</v>
      </c>
      <c r="BH402" s="222">
        <f>IF(N402="sníž. přenesená",J402,0)</f>
        <v>0</v>
      </c>
      <c r="BI402" s="222">
        <f>IF(N402="nulová",J402,0)</f>
        <v>0</v>
      </c>
      <c r="BJ402" s="16" t="s">
        <v>80</v>
      </c>
      <c r="BK402" s="222">
        <f>ROUND(I402*H402,2)</f>
        <v>0</v>
      </c>
      <c r="BL402" s="16" t="s">
        <v>181</v>
      </c>
      <c r="BM402" s="221" t="s">
        <v>800</v>
      </c>
    </row>
    <row r="403" spans="1:65" s="2" customFormat="1" ht="21.75" customHeight="1">
      <c r="A403" s="33"/>
      <c r="B403" s="34"/>
      <c r="C403" s="209" t="s">
        <v>801</v>
      </c>
      <c r="D403" s="209" t="s">
        <v>177</v>
      </c>
      <c r="E403" s="210" t="s">
        <v>802</v>
      </c>
      <c r="F403" s="211" t="s">
        <v>803</v>
      </c>
      <c r="G403" s="212" t="s">
        <v>552</v>
      </c>
      <c r="H403" s="213">
        <v>14</v>
      </c>
      <c r="I403" s="214"/>
      <c r="J403" s="215">
        <f>ROUND(I403*H403,2)</f>
        <v>0</v>
      </c>
      <c r="K403" s="216"/>
      <c r="L403" s="38"/>
      <c r="M403" s="217" t="s">
        <v>1</v>
      </c>
      <c r="N403" s="218" t="s">
        <v>38</v>
      </c>
      <c r="O403" s="70"/>
      <c r="P403" s="219">
        <f>O403*H403</f>
        <v>0</v>
      </c>
      <c r="Q403" s="219">
        <v>1.1999999999999999E-3</v>
      </c>
      <c r="R403" s="219">
        <f>Q403*H403</f>
        <v>1.6799999999999999E-2</v>
      </c>
      <c r="S403" s="219">
        <v>0</v>
      </c>
      <c r="T403" s="220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221" t="s">
        <v>181</v>
      </c>
      <c r="AT403" s="221" t="s">
        <v>177</v>
      </c>
      <c r="AU403" s="221" t="s">
        <v>82</v>
      </c>
      <c r="AY403" s="16" t="s">
        <v>175</v>
      </c>
      <c r="BE403" s="222">
        <f>IF(N403="základní",J403,0)</f>
        <v>0</v>
      </c>
      <c r="BF403" s="222">
        <f>IF(N403="snížená",J403,0)</f>
        <v>0</v>
      </c>
      <c r="BG403" s="222">
        <f>IF(N403="zákl. přenesená",J403,0)</f>
        <v>0</v>
      </c>
      <c r="BH403" s="222">
        <f>IF(N403="sníž. přenesená",J403,0)</f>
        <v>0</v>
      </c>
      <c r="BI403" s="222">
        <f>IF(N403="nulová",J403,0)</f>
        <v>0</v>
      </c>
      <c r="BJ403" s="16" t="s">
        <v>80</v>
      </c>
      <c r="BK403" s="222">
        <f>ROUND(I403*H403,2)</f>
        <v>0</v>
      </c>
      <c r="BL403" s="16" t="s">
        <v>181</v>
      </c>
      <c r="BM403" s="221" t="s">
        <v>804</v>
      </c>
    </row>
    <row r="404" spans="1:65" s="13" customFormat="1" ht="11.25">
      <c r="B404" s="223"/>
      <c r="C404" s="224"/>
      <c r="D404" s="225" t="s">
        <v>183</v>
      </c>
      <c r="E404" s="226" t="s">
        <v>1</v>
      </c>
      <c r="F404" s="227" t="s">
        <v>805</v>
      </c>
      <c r="G404" s="224"/>
      <c r="H404" s="228">
        <v>14</v>
      </c>
      <c r="I404" s="229"/>
      <c r="J404" s="224"/>
      <c r="K404" s="224"/>
      <c r="L404" s="230"/>
      <c r="M404" s="231"/>
      <c r="N404" s="232"/>
      <c r="O404" s="232"/>
      <c r="P404" s="232"/>
      <c r="Q404" s="232"/>
      <c r="R404" s="232"/>
      <c r="S404" s="232"/>
      <c r="T404" s="233"/>
      <c r="AT404" s="234" t="s">
        <v>183</v>
      </c>
      <c r="AU404" s="234" t="s">
        <v>82</v>
      </c>
      <c r="AV404" s="13" t="s">
        <v>82</v>
      </c>
      <c r="AW404" s="13" t="s">
        <v>30</v>
      </c>
      <c r="AX404" s="13" t="s">
        <v>80</v>
      </c>
      <c r="AY404" s="234" t="s">
        <v>175</v>
      </c>
    </row>
    <row r="405" spans="1:65" s="2" customFormat="1" ht="21.75" customHeight="1">
      <c r="A405" s="33"/>
      <c r="B405" s="34"/>
      <c r="C405" s="246" t="s">
        <v>806</v>
      </c>
      <c r="D405" s="246" t="s">
        <v>285</v>
      </c>
      <c r="E405" s="247" t="s">
        <v>807</v>
      </c>
      <c r="F405" s="248" t="s">
        <v>808</v>
      </c>
      <c r="G405" s="249" t="s">
        <v>552</v>
      </c>
      <c r="H405" s="250">
        <v>14</v>
      </c>
      <c r="I405" s="251"/>
      <c r="J405" s="252">
        <f>ROUND(I405*H405,2)</f>
        <v>0</v>
      </c>
      <c r="K405" s="253"/>
      <c r="L405" s="254"/>
      <c r="M405" s="255" t="s">
        <v>1</v>
      </c>
      <c r="N405" s="256" t="s">
        <v>38</v>
      </c>
      <c r="O405" s="70"/>
      <c r="P405" s="219">
        <f>O405*H405</f>
        <v>0</v>
      </c>
      <c r="Q405" s="219">
        <v>0.03</v>
      </c>
      <c r="R405" s="219">
        <f>Q405*H405</f>
        <v>0.42</v>
      </c>
      <c r="S405" s="219">
        <v>0</v>
      </c>
      <c r="T405" s="220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221" t="s">
        <v>209</v>
      </c>
      <c r="AT405" s="221" t="s">
        <v>285</v>
      </c>
      <c r="AU405" s="221" t="s">
        <v>82</v>
      </c>
      <c r="AY405" s="16" t="s">
        <v>175</v>
      </c>
      <c r="BE405" s="222">
        <f>IF(N405="základní",J405,0)</f>
        <v>0</v>
      </c>
      <c r="BF405" s="222">
        <f>IF(N405="snížená",J405,0)</f>
        <v>0</v>
      </c>
      <c r="BG405" s="222">
        <f>IF(N405="zákl. přenesená",J405,0)</f>
        <v>0</v>
      </c>
      <c r="BH405" s="222">
        <f>IF(N405="sníž. přenesená",J405,0)</f>
        <v>0</v>
      </c>
      <c r="BI405" s="222">
        <f>IF(N405="nulová",J405,0)</f>
        <v>0</v>
      </c>
      <c r="BJ405" s="16" t="s">
        <v>80</v>
      </c>
      <c r="BK405" s="222">
        <f>ROUND(I405*H405,2)</f>
        <v>0</v>
      </c>
      <c r="BL405" s="16" t="s">
        <v>181</v>
      </c>
      <c r="BM405" s="221" t="s">
        <v>809</v>
      </c>
    </row>
    <row r="406" spans="1:65" s="2" customFormat="1" ht="21.75" customHeight="1">
      <c r="A406" s="33"/>
      <c r="B406" s="34"/>
      <c r="C406" s="209" t="s">
        <v>810</v>
      </c>
      <c r="D406" s="209" t="s">
        <v>177</v>
      </c>
      <c r="E406" s="210" t="s">
        <v>811</v>
      </c>
      <c r="F406" s="211" t="s">
        <v>812</v>
      </c>
      <c r="G406" s="212" t="s">
        <v>552</v>
      </c>
      <c r="H406" s="213">
        <v>14</v>
      </c>
      <c r="I406" s="214"/>
      <c r="J406" s="215">
        <f>ROUND(I406*H406,2)</f>
        <v>0</v>
      </c>
      <c r="K406" s="216"/>
      <c r="L406" s="38"/>
      <c r="M406" s="217" t="s">
        <v>1</v>
      </c>
      <c r="N406" s="218" t="s">
        <v>38</v>
      </c>
      <c r="O406" s="70"/>
      <c r="P406" s="219">
        <f>O406*H406</f>
        <v>0</v>
      </c>
      <c r="Q406" s="219">
        <v>0</v>
      </c>
      <c r="R406" s="219">
        <f>Q406*H406</f>
        <v>0</v>
      </c>
      <c r="S406" s="219">
        <v>0</v>
      </c>
      <c r="T406" s="220">
        <f>S406*H406</f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221" t="s">
        <v>181</v>
      </c>
      <c r="AT406" s="221" t="s">
        <v>177</v>
      </c>
      <c r="AU406" s="221" t="s">
        <v>82</v>
      </c>
      <c r="AY406" s="16" t="s">
        <v>175</v>
      </c>
      <c r="BE406" s="222">
        <f>IF(N406="základní",J406,0)</f>
        <v>0</v>
      </c>
      <c r="BF406" s="222">
        <f>IF(N406="snížená",J406,0)</f>
        <v>0</v>
      </c>
      <c r="BG406" s="222">
        <f>IF(N406="zákl. přenesená",J406,0)</f>
        <v>0</v>
      </c>
      <c r="BH406" s="222">
        <f>IF(N406="sníž. přenesená",J406,0)</f>
        <v>0</v>
      </c>
      <c r="BI406" s="222">
        <f>IF(N406="nulová",J406,0)</f>
        <v>0</v>
      </c>
      <c r="BJ406" s="16" t="s">
        <v>80</v>
      </c>
      <c r="BK406" s="222">
        <f>ROUND(I406*H406,2)</f>
        <v>0</v>
      </c>
      <c r="BL406" s="16" t="s">
        <v>181</v>
      </c>
      <c r="BM406" s="221" t="s">
        <v>813</v>
      </c>
    </row>
    <row r="407" spans="1:65" s="2" customFormat="1" ht="33" customHeight="1">
      <c r="A407" s="33"/>
      <c r="B407" s="34"/>
      <c r="C407" s="246" t="s">
        <v>814</v>
      </c>
      <c r="D407" s="246" t="s">
        <v>285</v>
      </c>
      <c r="E407" s="247" t="s">
        <v>815</v>
      </c>
      <c r="F407" s="248" t="s">
        <v>816</v>
      </c>
      <c r="G407" s="249" t="s">
        <v>552</v>
      </c>
      <c r="H407" s="250">
        <v>14</v>
      </c>
      <c r="I407" s="251"/>
      <c r="J407" s="252">
        <f>ROUND(I407*H407,2)</f>
        <v>0</v>
      </c>
      <c r="K407" s="253"/>
      <c r="L407" s="254"/>
      <c r="M407" s="255" t="s">
        <v>1</v>
      </c>
      <c r="N407" s="256" t="s">
        <v>38</v>
      </c>
      <c r="O407" s="70"/>
      <c r="P407" s="219">
        <f>O407*H407</f>
        <v>0</v>
      </c>
      <c r="Q407" s="219">
        <v>0.03</v>
      </c>
      <c r="R407" s="219">
        <f>Q407*H407</f>
        <v>0.42</v>
      </c>
      <c r="S407" s="219">
        <v>0</v>
      </c>
      <c r="T407" s="220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221" t="s">
        <v>209</v>
      </c>
      <c r="AT407" s="221" t="s">
        <v>285</v>
      </c>
      <c r="AU407" s="221" t="s">
        <v>82</v>
      </c>
      <c r="AY407" s="16" t="s">
        <v>175</v>
      </c>
      <c r="BE407" s="222">
        <f>IF(N407="základní",J407,0)</f>
        <v>0</v>
      </c>
      <c r="BF407" s="222">
        <f>IF(N407="snížená",J407,0)</f>
        <v>0</v>
      </c>
      <c r="BG407" s="222">
        <f>IF(N407="zákl. přenesená",J407,0)</f>
        <v>0</v>
      </c>
      <c r="BH407" s="222">
        <f>IF(N407="sníž. přenesená",J407,0)</f>
        <v>0</v>
      </c>
      <c r="BI407" s="222">
        <f>IF(N407="nulová",J407,0)</f>
        <v>0</v>
      </c>
      <c r="BJ407" s="16" t="s">
        <v>80</v>
      </c>
      <c r="BK407" s="222">
        <f>ROUND(I407*H407,2)</f>
        <v>0</v>
      </c>
      <c r="BL407" s="16" t="s">
        <v>181</v>
      </c>
      <c r="BM407" s="221" t="s">
        <v>817</v>
      </c>
    </row>
    <row r="408" spans="1:65" s="2" customFormat="1" ht="21.75" customHeight="1">
      <c r="A408" s="33"/>
      <c r="B408" s="34"/>
      <c r="C408" s="209" t="s">
        <v>818</v>
      </c>
      <c r="D408" s="209" t="s">
        <v>177</v>
      </c>
      <c r="E408" s="210" t="s">
        <v>819</v>
      </c>
      <c r="F408" s="211" t="s">
        <v>820</v>
      </c>
      <c r="G408" s="212" t="s">
        <v>244</v>
      </c>
      <c r="H408" s="213">
        <v>17.920000000000002</v>
      </c>
      <c r="I408" s="214"/>
      <c r="J408" s="215">
        <f>ROUND(I408*H408,2)</f>
        <v>0</v>
      </c>
      <c r="K408" s="216"/>
      <c r="L408" s="38"/>
      <c r="M408" s="217" t="s">
        <v>1</v>
      </c>
      <c r="N408" s="218" t="s">
        <v>38</v>
      </c>
      <c r="O408" s="70"/>
      <c r="P408" s="219">
        <f>O408*H408</f>
        <v>0</v>
      </c>
      <c r="Q408" s="219">
        <v>2.2563399999999998</v>
      </c>
      <c r="R408" s="219">
        <f>Q408*H408</f>
        <v>40.433612799999999</v>
      </c>
      <c r="S408" s="219">
        <v>0</v>
      </c>
      <c r="T408" s="220">
        <f>S408*H408</f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221" t="s">
        <v>181</v>
      </c>
      <c r="AT408" s="221" t="s">
        <v>177</v>
      </c>
      <c r="AU408" s="221" t="s">
        <v>82</v>
      </c>
      <c r="AY408" s="16" t="s">
        <v>175</v>
      </c>
      <c r="BE408" s="222">
        <f>IF(N408="základní",J408,0)</f>
        <v>0</v>
      </c>
      <c r="BF408" s="222">
        <f>IF(N408="snížená",J408,0)</f>
        <v>0</v>
      </c>
      <c r="BG408" s="222">
        <f>IF(N408="zákl. přenesená",J408,0)</f>
        <v>0</v>
      </c>
      <c r="BH408" s="222">
        <f>IF(N408="sníž. přenesená",J408,0)</f>
        <v>0</v>
      </c>
      <c r="BI408" s="222">
        <f>IF(N408="nulová",J408,0)</f>
        <v>0</v>
      </c>
      <c r="BJ408" s="16" t="s">
        <v>80</v>
      </c>
      <c r="BK408" s="222">
        <f>ROUND(I408*H408,2)</f>
        <v>0</v>
      </c>
      <c r="BL408" s="16" t="s">
        <v>181</v>
      </c>
      <c r="BM408" s="221" t="s">
        <v>821</v>
      </c>
    </row>
    <row r="409" spans="1:65" s="13" customFormat="1" ht="11.25">
      <c r="B409" s="223"/>
      <c r="C409" s="224"/>
      <c r="D409" s="225" t="s">
        <v>183</v>
      </c>
      <c r="E409" s="226" t="s">
        <v>1</v>
      </c>
      <c r="F409" s="227" t="s">
        <v>822</v>
      </c>
      <c r="G409" s="224"/>
      <c r="H409" s="228">
        <v>17.920000000000002</v>
      </c>
      <c r="I409" s="229"/>
      <c r="J409" s="224"/>
      <c r="K409" s="224"/>
      <c r="L409" s="230"/>
      <c r="M409" s="231"/>
      <c r="N409" s="232"/>
      <c r="O409" s="232"/>
      <c r="P409" s="232"/>
      <c r="Q409" s="232"/>
      <c r="R409" s="232"/>
      <c r="S409" s="232"/>
      <c r="T409" s="233"/>
      <c r="AT409" s="234" t="s">
        <v>183</v>
      </c>
      <c r="AU409" s="234" t="s">
        <v>82</v>
      </c>
      <c r="AV409" s="13" t="s">
        <v>82</v>
      </c>
      <c r="AW409" s="13" t="s">
        <v>30</v>
      </c>
      <c r="AX409" s="13" t="s">
        <v>80</v>
      </c>
      <c r="AY409" s="234" t="s">
        <v>175</v>
      </c>
    </row>
    <row r="410" spans="1:65" s="12" customFormat="1" ht="22.9" customHeight="1">
      <c r="B410" s="193"/>
      <c r="C410" s="194"/>
      <c r="D410" s="195" t="s">
        <v>72</v>
      </c>
      <c r="E410" s="207" t="s">
        <v>823</v>
      </c>
      <c r="F410" s="207" t="s">
        <v>824</v>
      </c>
      <c r="G410" s="194"/>
      <c r="H410" s="194"/>
      <c r="I410" s="197"/>
      <c r="J410" s="208">
        <f>BK410</f>
        <v>0</v>
      </c>
      <c r="K410" s="194"/>
      <c r="L410" s="199"/>
      <c r="M410" s="200"/>
      <c r="N410" s="201"/>
      <c r="O410" s="201"/>
      <c r="P410" s="202">
        <f>SUM(P411:P440)</f>
        <v>0</v>
      </c>
      <c r="Q410" s="201"/>
      <c r="R410" s="202">
        <f>SUM(R411:R440)</f>
        <v>191.16812999999999</v>
      </c>
      <c r="S410" s="201"/>
      <c r="T410" s="203">
        <f>SUM(T411:T440)</f>
        <v>0</v>
      </c>
      <c r="AR410" s="204" t="s">
        <v>80</v>
      </c>
      <c r="AT410" s="205" t="s">
        <v>72</v>
      </c>
      <c r="AU410" s="205" t="s">
        <v>80</v>
      </c>
      <c r="AY410" s="204" t="s">
        <v>175</v>
      </c>
      <c r="BK410" s="206">
        <f>SUM(BK411:BK440)</f>
        <v>0</v>
      </c>
    </row>
    <row r="411" spans="1:65" s="2" customFormat="1" ht="21.75" customHeight="1">
      <c r="A411" s="33"/>
      <c r="B411" s="34"/>
      <c r="C411" s="209" t="s">
        <v>825</v>
      </c>
      <c r="D411" s="209" t="s">
        <v>177</v>
      </c>
      <c r="E411" s="210" t="s">
        <v>242</v>
      </c>
      <c r="F411" s="211" t="s">
        <v>243</v>
      </c>
      <c r="G411" s="212" t="s">
        <v>244</v>
      </c>
      <c r="H411" s="213">
        <v>81</v>
      </c>
      <c r="I411" s="214"/>
      <c r="J411" s="215">
        <f>ROUND(I411*H411,2)</f>
        <v>0</v>
      </c>
      <c r="K411" s="216"/>
      <c r="L411" s="38"/>
      <c r="M411" s="217" t="s">
        <v>1</v>
      </c>
      <c r="N411" s="218" t="s">
        <v>38</v>
      </c>
      <c r="O411" s="70"/>
      <c r="P411" s="219">
        <f>O411*H411</f>
        <v>0</v>
      </c>
      <c r="Q411" s="219">
        <v>0</v>
      </c>
      <c r="R411" s="219">
        <f>Q411*H411</f>
        <v>0</v>
      </c>
      <c r="S411" s="219">
        <v>0</v>
      </c>
      <c r="T411" s="220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221" t="s">
        <v>181</v>
      </c>
      <c r="AT411" s="221" t="s">
        <v>177</v>
      </c>
      <c r="AU411" s="221" t="s">
        <v>82</v>
      </c>
      <c r="AY411" s="16" t="s">
        <v>175</v>
      </c>
      <c r="BE411" s="222">
        <f>IF(N411="základní",J411,0)</f>
        <v>0</v>
      </c>
      <c r="BF411" s="222">
        <f>IF(N411="snížená",J411,0)</f>
        <v>0</v>
      </c>
      <c r="BG411" s="222">
        <f>IF(N411="zákl. přenesená",J411,0)</f>
        <v>0</v>
      </c>
      <c r="BH411" s="222">
        <f>IF(N411="sníž. přenesená",J411,0)</f>
        <v>0</v>
      </c>
      <c r="BI411" s="222">
        <f>IF(N411="nulová",J411,0)</f>
        <v>0</v>
      </c>
      <c r="BJ411" s="16" t="s">
        <v>80</v>
      </c>
      <c r="BK411" s="222">
        <f>ROUND(I411*H411,2)</f>
        <v>0</v>
      </c>
      <c r="BL411" s="16" t="s">
        <v>181</v>
      </c>
      <c r="BM411" s="221" t="s">
        <v>826</v>
      </c>
    </row>
    <row r="412" spans="1:65" s="13" customFormat="1" ht="11.25">
      <c r="B412" s="223"/>
      <c r="C412" s="224"/>
      <c r="D412" s="225" t="s">
        <v>183</v>
      </c>
      <c r="E412" s="226" t="s">
        <v>1</v>
      </c>
      <c r="F412" s="227" t="s">
        <v>827</v>
      </c>
      <c r="G412" s="224"/>
      <c r="H412" s="228">
        <v>81</v>
      </c>
      <c r="I412" s="229"/>
      <c r="J412" s="224"/>
      <c r="K412" s="224"/>
      <c r="L412" s="230"/>
      <c r="M412" s="231"/>
      <c r="N412" s="232"/>
      <c r="O412" s="232"/>
      <c r="P412" s="232"/>
      <c r="Q412" s="232"/>
      <c r="R412" s="232"/>
      <c r="S412" s="232"/>
      <c r="T412" s="233"/>
      <c r="AT412" s="234" t="s">
        <v>183</v>
      </c>
      <c r="AU412" s="234" t="s">
        <v>82</v>
      </c>
      <c r="AV412" s="13" t="s">
        <v>82</v>
      </c>
      <c r="AW412" s="13" t="s">
        <v>30</v>
      </c>
      <c r="AX412" s="13" t="s">
        <v>80</v>
      </c>
      <c r="AY412" s="234" t="s">
        <v>175</v>
      </c>
    </row>
    <row r="413" spans="1:65" s="2" customFormat="1" ht="21.75" customHeight="1">
      <c r="A413" s="33"/>
      <c r="B413" s="34"/>
      <c r="C413" s="209" t="s">
        <v>828</v>
      </c>
      <c r="D413" s="209" t="s">
        <v>177</v>
      </c>
      <c r="E413" s="210" t="s">
        <v>261</v>
      </c>
      <c r="F413" s="211" t="s">
        <v>262</v>
      </c>
      <c r="G413" s="212" t="s">
        <v>244</v>
      </c>
      <c r="H413" s="213">
        <v>81</v>
      </c>
      <c r="I413" s="214"/>
      <c r="J413" s="215">
        <f>ROUND(I413*H413,2)</f>
        <v>0</v>
      </c>
      <c r="K413" s="216"/>
      <c r="L413" s="38"/>
      <c r="M413" s="217" t="s">
        <v>1</v>
      </c>
      <c r="N413" s="218" t="s">
        <v>38</v>
      </c>
      <c r="O413" s="70"/>
      <c r="P413" s="219">
        <f>O413*H413</f>
        <v>0</v>
      </c>
      <c r="Q413" s="219">
        <v>0</v>
      </c>
      <c r="R413" s="219">
        <f>Q413*H413</f>
        <v>0</v>
      </c>
      <c r="S413" s="219">
        <v>0</v>
      </c>
      <c r="T413" s="220">
        <f>S413*H413</f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221" t="s">
        <v>181</v>
      </c>
      <c r="AT413" s="221" t="s">
        <v>177</v>
      </c>
      <c r="AU413" s="221" t="s">
        <v>82</v>
      </c>
      <c r="AY413" s="16" t="s">
        <v>175</v>
      </c>
      <c r="BE413" s="222">
        <f>IF(N413="základní",J413,0)</f>
        <v>0</v>
      </c>
      <c r="BF413" s="222">
        <f>IF(N413="snížená",J413,0)</f>
        <v>0</v>
      </c>
      <c r="BG413" s="222">
        <f>IF(N413="zákl. přenesená",J413,0)</f>
        <v>0</v>
      </c>
      <c r="BH413" s="222">
        <f>IF(N413="sníž. přenesená",J413,0)</f>
        <v>0</v>
      </c>
      <c r="BI413" s="222">
        <f>IF(N413="nulová",J413,0)</f>
        <v>0</v>
      </c>
      <c r="BJ413" s="16" t="s">
        <v>80</v>
      </c>
      <c r="BK413" s="222">
        <f>ROUND(I413*H413,2)</f>
        <v>0</v>
      </c>
      <c r="BL413" s="16" t="s">
        <v>181</v>
      </c>
      <c r="BM413" s="221" t="s">
        <v>829</v>
      </c>
    </row>
    <row r="414" spans="1:65" s="2" customFormat="1" ht="16.5" customHeight="1">
      <c r="A414" s="33"/>
      <c r="B414" s="34"/>
      <c r="C414" s="209" t="s">
        <v>830</v>
      </c>
      <c r="D414" s="209" t="s">
        <v>177</v>
      </c>
      <c r="E414" s="210" t="s">
        <v>266</v>
      </c>
      <c r="F414" s="211" t="s">
        <v>267</v>
      </c>
      <c r="G414" s="212" t="s">
        <v>244</v>
      </c>
      <c r="H414" s="213">
        <v>81</v>
      </c>
      <c r="I414" s="214"/>
      <c r="J414" s="215">
        <f>ROUND(I414*H414,2)</f>
        <v>0</v>
      </c>
      <c r="K414" s="216"/>
      <c r="L414" s="38"/>
      <c r="M414" s="217" t="s">
        <v>1</v>
      </c>
      <c r="N414" s="218" t="s">
        <v>38</v>
      </c>
      <c r="O414" s="70"/>
      <c r="P414" s="219">
        <f>O414*H414</f>
        <v>0</v>
      </c>
      <c r="Q414" s="219">
        <v>0</v>
      </c>
      <c r="R414" s="219">
        <f>Q414*H414</f>
        <v>0</v>
      </c>
      <c r="S414" s="219">
        <v>0</v>
      </c>
      <c r="T414" s="220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221" t="s">
        <v>181</v>
      </c>
      <c r="AT414" s="221" t="s">
        <v>177</v>
      </c>
      <c r="AU414" s="221" t="s">
        <v>82</v>
      </c>
      <c r="AY414" s="16" t="s">
        <v>175</v>
      </c>
      <c r="BE414" s="222">
        <f>IF(N414="základní",J414,0)</f>
        <v>0</v>
      </c>
      <c r="BF414" s="222">
        <f>IF(N414="snížená",J414,0)</f>
        <v>0</v>
      </c>
      <c r="BG414" s="222">
        <f>IF(N414="zákl. přenesená",J414,0)</f>
        <v>0</v>
      </c>
      <c r="BH414" s="222">
        <f>IF(N414="sníž. přenesená",J414,0)</f>
        <v>0</v>
      </c>
      <c r="BI414" s="222">
        <f>IF(N414="nulová",J414,0)</f>
        <v>0</v>
      </c>
      <c r="BJ414" s="16" t="s">
        <v>80</v>
      </c>
      <c r="BK414" s="222">
        <f>ROUND(I414*H414,2)</f>
        <v>0</v>
      </c>
      <c r="BL414" s="16" t="s">
        <v>181</v>
      </c>
      <c r="BM414" s="221" t="s">
        <v>831</v>
      </c>
    </row>
    <row r="415" spans="1:65" s="2" customFormat="1" ht="21.75" customHeight="1">
      <c r="A415" s="33"/>
      <c r="B415" s="34"/>
      <c r="C415" s="209" t="s">
        <v>832</v>
      </c>
      <c r="D415" s="209" t="s">
        <v>177</v>
      </c>
      <c r="E415" s="210" t="s">
        <v>270</v>
      </c>
      <c r="F415" s="211" t="s">
        <v>271</v>
      </c>
      <c r="G415" s="212" t="s">
        <v>272</v>
      </c>
      <c r="H415" s="213">
        <v>145.80000000000001</v>
      </c>
      <c r="I415" s="214"/>
      <c r="J415" s="215">
        <f>ROUND(I415*H415,2)</f>
        <v>0</v>
      </c>
      <c r="K415" s="216"/>
      <c r="L415" s="38"/>
      <c r="M415" s="217" t="s">
        <v>1</v>
      </c>
      <c r="N415" s="218" t="s">
        <v>38</v>
      </c>
      <c r="O415" s="70"/>
      <c r="P415" s="219">
        <f>O415*H415</f>
        <v>0</v>
      </c>
      <c r="Q415" s="219">
        <v>0</v>
      </c>
      <c r="R415" s="219">
        <f>Q415*H415</f>
        <v>0</v>
      </c>
      <c r="S415" s="219">
        <v>0</v>
      </c>
      <c r="T415" s="220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221" t="s">
        <v>181</v>
      </c>
      <c r="AT415" s="221" t="s">
        <v>177</v>
      </c>
      <c r="AU415" s="221" t="s">
        <v>82</v>
      </c>
      <c r="AY415" s="16" t="s">
        <v>175</v>
      </c>
      <c r="BE415" s="222">
        <f>IF(N415="základní",J415,0)</f>
        <v>0</v>
      </c>
      <c r="BF415" s="222">
        <f>IF(N415="snížená",J415,0)</f>
        <v>0</v>
      </c>
      <c r="BG415" s="222">
        <f>IF(N415="zákl. přenesená",J415,0)</f>
        <v>0</v>
      </c>
      <c r="BH415" s="222">
        <f>IF(N415="sníž. přenesená",J415,0)</f>
        <v>0</v>
      </c>
      <c r="BI415" s="222">
        <f>IF(N415="nulová",J415,0)</f>
        <v>0</v>
      </c>
      <c r="BJ415" s="16" t="s">
        <v>80</v>
      </c>
      <c r="BK415" s="222">
        <f>ROUND(I415*H415,2)</f>
        <v>0</v>
      </c>
      <c r="BL415" s="16" t="s">
        <v>181</v>
      </c>
      <c r="BM415" s="221" t="s">
        <v>833</v>
      </c>
    </row>
    <row r="416" spans="1:65" s="13" customFormat="1" ht="11.25">
      <c r="B416" s="223"/>
      <c r="C416" s="224"/>
      <c r="D416" s="225" t="s">
        <v>183</v>
      </c>
      <c r="E416" s="226" t="s">
        <v>1</v>
      </c>
      <c r="F416" s="227" t="s">
        <v>834</v>
      </c>
      <c r="G416" s="224"/>
      <c r="H416" s="228">
        <v>145.80000000000001</v>
      </c>
      <c r="I416" s="229"/>
      <c r="J416" s="224"/>
      <c r="K416" s="224"/>
      <c r="L416" s="230"/>
      <c r="M416" s="231"/>
      <c r="N416" s="232"/>
      <c r="O416" s="232"/>
      <c r="P416" s="232"/>
      <c r="Q416" s="232"/>
      <c r="R416" s="232"/>
      <c r="S416" s="232"/>
      <c r="T416" s="233"/>
      <c r="AT416" s="234" t="s">
        <v>183</v>
      </c>
      <c r="AU416" s="234" t="s">
        <v>82</v>
      </c>
      <c r="AV416" s="13" t="s">
        <v>82</v>
      </c>
      <c r="AW416" s="13" t="s">
        <v>30</v>
      </c>
      <c r="AX416" s="13" t="s">
        <v>80</v>
      </c>
      <c r="AY416" s="234" t="s">
        <v>175</v>
      </c>
    </row>
    <row r="417" spans="1:65" s="2" customFormat="1" ht="21.75" customHeight="1">
      <c r="A417" s="33"/>
      <c r="B417" s="34"/>
      <c r="C417" s="209" t="s">
        <v>835</v>
      </c>
      <c r="D417" s="209" t="s">
        <v>177</v>
      </c>
      <c r="E417" s="210" t="s">
        <v>836</v>
      </c>
      <c r="F417" s="211" t="s">
        <v>837</v>
      </c>
      <c r="G417" s="212" t="s">
        <v>180</v>
      </c>
      <c r="H417" s="213">
        <v>269</v>
      </c>
      <c r="I417" s="214"/>
      <c r="J417" s="215">
        <f>ROUND(I417*H417,2)</f>
        <v>0</v>
      </c>
      <c r="K417" s="216"/>
      <c r="L417" s="38"/>
      <c r="M417" s="217" t="s">
        <v>1</v>
      </c>
      <c r="N417" s="218" t="s">
        <v>38</v>
      </c>
      <c r="O417" s="70"/>
      <c r="P417" s="219">
        <f>O417*H417</f>
        <v>0</v>
      </c>
      <c r="Q417" s="219">
        <v>0.60028000000000004</v>
      </c>
      <c r="R417" s="219">
        <f>Q417*H417</f>
        <v>161.47532000000001</v>
      </c>
      <c r="S417" s="219">
        <v>0</v>
      </c>
      <c r="T417" s="220">
        <f>S417*H417</f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221" t="s">
        <v>181</v>
      </c>
      <c r="AT417" s="221" t="s">
        <v>177</v>
      </c>
      <c r="AU417" s="221" t="s">
        <v>82</v>
      </c>
      <c r="AY417" s="16" t="s">
        <v>175</v>
      </c>
      <c r="BE417" s="222">
        <f>IF(N417="základní",J417,0)</f>
        <v>0</v>
      </c>
      <c r="BF417" s="222">
        <f>IF(N417="snížená",J417,0)</f>
        <v>0</v>
      </c>
      <c r="BG417" s="222">
        <f>IF(N417="zákl. přenesená",J417,0)</f>
        <v>0</v>
      </c>
      <c r="BH417" s="222">
        <f>IF(N417="sníž. přenesená",J417,0)</f>
        <v>0</v>
      </c>
      <c r="BI417" s="222">
        <f>IF(N417="nulová",J417,0)</f>
        <v>0</v>
      </c>
      <c r="BJ417" s="16" t="s">
        <v>80</v>
      </c>
      <c r="BK417" s="222">
        <f>ROUND(I417*H417,2)</f>
        <v>0</v>
      </c>
      <c r="BL417" s="16" t="s">
        <v>181</v>
      </c>
      <c r="BM417" s="221" t="s">
        <v>838</v>
      </c>
    </row>
    <row r="418" spans="1:65" s="13" customFormat="1" ht="11.25">
      <c r="B418" s="223"/>
      <c r="C418" s="224"/>
      <c r="D418" s="225" t="s">
        <v>183</v>
      </c>
      <c r="E418" s="226" t="s">
        <v>1</v>
      </c>
      <c r="F418" s="227" t="s">
        <v>839</v>
      </c>
      <c r="G418" s="224"/>
      <c r="H418" s="228">
        <v>269</v>
      </c>
      <c r="I418" s="229"/>
      <c r="J418" s="224"/>
      <c r="K418" s="224"/>
      <c r="L418" s="230"/>
      <c r="M418" s="231"/>
      <c r="N418" s="232"/>
      <c r="O418" s="232"/>
      <c r="P418" s="232"/>
      <c r="Q418" s="232"/>
      <c r="R418" s="232"/>
      <c r="S418" s="232"/>
      <c r="T418" s="233"/>
      <c r="AT418" s="234" t="s">
        <v>183</v>
      </c>
      <c r="AU418" s="234" t="s">
        <v>82</v>
      </c>
      <c r="AV418" s="13" t="s">
        <v>82</v>
      </c>
      <c r="AW418" s="13" t="s">
        <v>30</v>
      </c>
      <c r="AX418" s="13" t="s">
        <v>80</v>
      </c>
      <c r="AY418" s="234" t="s">
        <v>175</v>
      </c>
    </row>
    <row r="419" spans="1:65" s="2" customFormat="1" ht="21.75" customHeight="1">
      <c r="A419" s="33"/>
      <c r="B419" s="34"/>
      <c r="C419" s="209" t="s">
        <v>840</v>
      </c>
      <c r="D419" s="209" t="s">
        <v>177</v>
      </c>
      <c r="E419" s="210" t="s">
        <v>667</v>
      </c>
      <c r="F419" s="211" t="s">
        <v>668</v>
      </c>
      <c r="G419" s="212" t="s">
        <v>231</v>
      </c>
      <c r="H419" s="213">
        <v>127</v>
      </c>
      <c r="I419" s="214"/>
      <c r="J419" s="215">
        <f>ROUND(I419*H419,2)</f>
        <v>0</v>
      </c>
      <c r="K419" s="216"/>
      <c r="L419" s="38"/>
      <c r="M419" s="217" t="s">
        <v>1</v>
      </c>
      <c r="N419" s="218" t="s">
        <v>38</v>
      </c>
      <c r="O419" s="70"/>
      <c r="P419" s="219">
        <f>O419*H419</f>
        <v>0</v>
      </c>
      <c r="Q419" s="219">
        <v>0.1295</v>
      </c>
      <c r="R419" s="219">
        <f>Q419*H419</f>
        <v>16.4465</v>
      </c>
      <c r="S419" s="219">
        <v>0</v>
      </c>
      <c r="T419" s="220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221" t="s">
        <v>181</v>
      </c>
      <c r="AT419" s="221" t="s">
        <v>177</v>
      </c>
      <c r="AU419" s="221" t="s">
        <v>82</v>
      </c>
      <c r="AY419" s="16" t="s">
        <v>175</v>
      </c>
      <c r="BE419" s="222">
        <f>IF(N419="základní",J419,0)</f>
        <v>0</v>
      </c>
      <c r="BF419" s="222">
        <f>IF(N419="snížená",J419,0)</f>
        <v>0</v>
      </c>
      <c r="BG419" s="222">
        <f>IF(N419="zákl. přenesená",J419,0)</f>
        <v>0</v>
      </c>
      <c r="BH419" s="222">
        <f>IF(N419="sníž. přenesená",J419,0)</f>
        <v>0</v>
      </c>
      <c r="BI419" s="222">
        <f>IF(N419="nulová",J419,0)</f>
        <v>0</v>
      </c>
      <c r="BJ419" s="16" t="s">
        <v>80</v>
      </c>
      <c r="BK419" s="222">
        <f>ROUND(I419*H419,2)</f>
        <v>0</v>
      </c>
      <c r="BL419" s="16" t="s">
        <v>181</v>
      </c>
      <c r="BM419" s="221" t="s">
        <v>841</v>
      </c>
    </row>
    <row r="420" spans="1:65" s="13" customFormat="1" ht="11.25">
      <c r="B420" s="223"/>
      <c r="C420" s="224"/>
      <c r="D420" s="225" t="s">
        <v>183</v>
      </c>
      <c r="E420" s="226" t="s">
        <v>1</v>
      </c>
      <c r="F420" s="227" t="s">
        <v>842</v>
      </c>
      <c r="G420" s="224"/>
      <c r="H420" s="228">
        <v>127</v>
      </c>
      <c r="I420" s="229"/>
      <c r="J420" s="224"/>
      <c r="K420" s="224"/>
      <c r="L420" s="230"/>
      <c r="M420" s="231"/>
      <c r="N420" s="232"/>
      <c r="O420" s="232"/>
      <c r="P420" s="232"/>
      <c r="Q420" s="232"/>
      <c r="R420" s="232"/>
      <c r="S420" s="232"/>
      <c r="T420" s="233"/>
      <c r="AT420" s="234" t="s">
        <v>183</v>
      </c>
      <c r="AU420" s="234" t="s">
        <v>82</v>
      </c>
      <c r="AV420" s="13" t="s">
        <v>82</v>
      </c>
      <c r="AW420" s="13" t="s">
        <v>30</v>
      </c>
      <c r="AX420" s="13" t="s">
        <v>80</v>
      </c>
      <c r="AY420" s="234" t="s">
        <v>175</v>
      </c>
    </row>
    <row r="421" spans="1:65" s="2" customFormat="1" ht="16.5" customHeight="1">
      <c r="A421" s="33"/>
      <c r="B421" s="34"/>
      <c r="C421" s="246" t="s">
        <v>843</v>
      </c>
      <c r="D421" s="246" t="s">
        <v>285</v>
      </c>
      <c r="E421" s="247" t="s">
        <v>672</v>
      </c>
      <c r="F421" s="248" t="s">
        <v>673</v>
      </c>
      <c r="G421" s="249" t="s">
        <v>231</v>
      </c>
      <c r="H421" s="250">
        <v>127</v>
      </c>
      <c r="I421" s="251"/>
      <c r="J421" s="252">
        <f>ROUND(I421*H421,2)</f>
        <v>0</v>
      </c>
      <c r="K421" s="253"/>
      <c r="L421" s="254"/>
      <c r="M421" s="255" t="s">
        <v>1</v>
      </c>
      <c r="N421" s="256" t="s">
        <v>38</v>
      </c>
      <c r="O421" s="70"/>
      <c r="P421" s="219">
        <f>O421*H421</f>
        <v>0</v>
      </c>
      <c r="Q421" s="219">
        <v>4.4999999999999998E-2</v>
      </c>
      <c r="R421" s="219">
        <f>Q421*H421</f>
        <v>5.7149999999999999</v>
      </c>
      <c r="S421" s="219">
        <v>0</v>
      </c>
      <c r="T421" s="220">
        <f>S421*H421</f>
        <v>0</v>
      </c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221" t="s">
        <v>209</v>
      </c>
      <c r="AT421" s="221" t="s">
        <v>285</v>
      </c>
      <c r="AU421" s="221" t="s">
        <v>82</v>
      </c>
      <c r="AY421" s="16" t="s">
        <v>175</v>
      </c>
      <c r="BE421" s="222">
        <f>IF(N421="základní",J421,0)</f>
        <v>0</v>
      </c>
      <c r="BF421" s="222">
        <f>IF(N421="snížená",J421,0)</f>
        <v>0</v>
      </c>
      <c r="BG421" s="222">
        <f>IF(N421="zákl. přenesená",J421,0)</f>
        <v>0</v>
      </c>
      <c r="BH421" s="222">
        <f>IF(N421="sníž. přenesená",J421,0)</f>
        <v>0</v>
      </c>
      <c r="BI421" s="222">
        <f>IF(N421="nulová",J421,0)</f>
        <v>0</v>
      </c>
      <c r="BJ421" s="16" t="s">
        <v>80</v>
      </c>
      <c r="BK421" s="222">
        <f>ROUND(I421*H421,2)</f>
        <v>0</v>
      </c>
      <c r="BL421" s="16" t="s">
        <v>181</v>
      </c>
      <c r="BM421" s="221" t="s">
        <v>844</v>
      </c>
    </row>
    <row r="422" spans="1:65" s="2" customFormat="1" ht="21.75" customHeight="1">
      <c r="A422" s="33"/>
      <c r="B422" s="34"/>
      <c r="C422" s="209" t="s">
        <v>845</v>
      </c>
      <c r="D422" s="209" t="s">
        <v>177</v>
      </c>
      <c r="E422" s="210" t="s">
        <v>765</v>
      </c>
      <c r="F422" s="211" t="s">
        <v>766</v>
      </c>
      <c r="G422" s="212" t="s">
        <v>767</v>
      </c>
      <c r="H422" s="213">
        <v>28</v>
      </c>
      <c r="I422" s="214"/>
      <c r="J422" s="215">
        <f>ROUND(I422*H422,2)</f>
        <v>0</v>
      </c>
      <c r="K422" s="216"/>
      <c r="L422" s="38"/>
      <c r="M422" s="217" t="s">
        <v>1</v>
      </c>
      <c r="N422" s="218" t="s">
        <v>38</v>
      </c>
      <c r="O422" s="70"/>
      <c r="P422" s="219">
        <f>O422*H422</f>
        <v>0</v>
      </c>
      <c r="Q422" s="219">
        <v>0.05</v>
      </c>
      <c r="R422" s="219">
        <f>Q422*H422</f>
        <v>1.4000000000000001</v>
      </c>
      <c r="S422" s="219">
        <v>0</v>
      </c>
      <c r="T422" s="220">
        <f>S422*H422</f>
        <v>0</v>
      </c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R422" s="221" t="s">
        <v>181</v>
      </c>
      <c r="AT422" s="221" t="s">
        <v>177</v>
      </c>
      <c r="AU422" s="221" t="s">
        <v>82</v>
      </c>
      <c r="AY422" s="16" t="s">
        <v>175</v>
      </c>
      <c r="BE422" s="222">
        <f>IF(N422="základní",J422,0)</f>
        <v>0</v>
      </c>
      <c r="BF422" s="222">
        <f>IF(N422="snížená",J422,0)</f>
        <v>0</v>
      </c>
      <c r="BG422" s="222">
        <f>IF(N422="zákl. přenesená",J422,0)</f>
        <v>0</v>
      </c>
      <c r="BH422" s="222">
        <f>IF(N422="sníž. přenesená",J422,0)</f>
        <v>0</v>
      </c>
      <c r="BI422" s="222">
        <f>IF(N422="nulová",J422,0)</f>
        <v>0</v>
      </c>
      <c r="BJ422" s="16" t="s">
        <v>80</v>
      </c>
      <c r="BK422" s="222">
        <f>ROUND(I422*H422,2)</f>
        <v>0</v>
      </c>
      <c r="BL422" s="16" t="s">
        <v>181</v>
      </c>
      <c r="BM422" s="221" t="s">
        <v>846</v>
      </c>
    </row>
    <row r="423" spans="1:65" s="13" customFormat="1" ht="11.25">
      <c r="B423" s="223"/>
      <c r="C423" s="224"/>
      <c r="D423" s="225" t="s">
        <v>183</v>
      </c>
      <c r="E423" s="226" t="s">
        <v>1</v>
      </c>
      <c r="F423" s="227" t="s">
        <v>847</v>
      </c>
      <c r="G423" s="224"/>
      <c r="H423" s="228">
        <v>28</v>
      </c>
      <c r="I423" s="229"/>
      <c r="J423" s="224"/>
      <c r="K423" s="224"/>
      <c r="L423" s="230"/>
      <c r="M423" s="231"/>
      <c r="N423" s="232"/>
      <c r="O423" s="232"/>
      <c r="P423" s="232"/>
      <c r="Q423" s="232"/>
      <c r="R423" s="232"/>
      <c r="S423" s="232"/>
      <c r="T423" s="233"/>
      <c r="AT423" s="234" t="s">
        <v>183</v>
      </c>
      <c r="AU423" s="234" t="s">
        <v>82</v>
      </c>
      <c r="AV423" s="13" t="s">
        <v>82</v>
      </c>
      <c r="AW423" s="13" t="s">
        <v>30</v>
      </c>
      <c r="AX423" s="13" t="s">
        <v>80</v>
      </c>
      <c r="AY423" s="234" t="s">
        <v>175</v>
      </c>
    </row>
    <row r="424" spans="1:65" s="2" customFormat="1" ht="21.75" customHeight="1">
      <c r="A424" s="33"/>
      <c r="B424" s="34"/>
      <c r="C424" s="209" t="s">
        <v>848</v>
      </c>
      <c r="D424" s="209" t="s">
        <v>177</v>
      </c>
      <c r="E424" s="210" t="s">
        <v>849</v>
      </c>
      <c r="F424" s="211" t="s">
        <v>795</v>
      </c>
      <c r="G424" s="212" t="s">
        <v>552</v>
      </c>
      <c r="H424" s="213">
        <v>7</v>
      </c>
      <c r="I424" s="214"/>
      <c r="J424" s="215">
        <f t="shared" ref="J424:J429" si="10">ROUND(I424*H424,2)</f>
        <v>0</v>
      </c>
      <c r="K424" s="216"/>
      <c r="L424" s="38"/>
      <c r="M424" s="217" t="s">
        <v>1</v>
      </c>
      <c r="N424" s="218" t="s">
        <v>38</v>
      </c>
      <c r="O424" s="70"/>
      <c r="P424" s="219">
        <f t="shared" ref="P424:P429" si="11">O424*H424</f>
        <v>0</v>
      </c>
      <c r="Q424" s="219">
        <v>1.16E-3</v>
      </c>
      <c r="R424" s="219">
        <f t="shared" ref="R424:R429" si="12">Q424*H424</f>
        <v>8.1200000000000005E-3</v>
      </c>
      <c r="S424" s="219">
        <v>0</v>
      </c>
      <c r="T424" s="220">
        <f t="shared" ref="T424:T429" si="13">S424*H424</f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221" t="s">
        <v>181</v>
      </c>
      <c r="AT424" s="221" t="s">
        <v>177</v>
      </c>
      <c r="AU424" s="221" t="s">
        <v>82</v>
      </c>
      <c r="AY424" s="16" t="s">
        <v>175</v>
      </c>
      <c r="BE424" s="222">
        <f t="shared" ref="BE424:BE429" si="14">IF(N424="základní",J424,0)</f>
        <v>0</v>
      </c>
      <c r="BF424" s="222">
        <f t="shared" ref="BF424:BF429" si="15">IF(N424="snížená",J424,0)</f>
        <v>0</v>
      </c>
      <c r="BG424" s="222">
        <f t="shared" ref="BG424:BG429" si="16">IF(N424="zákl. přenesená",J424,0)</f>
        <v>0</v>
      </c>
      <c r="BH424" s="222">
        <f t="shared" ref="BH424:BH429" si="17">IF(N424="sníž. přenesená",J424,0)</f>
        <v>0</v>
      </c>
      <c r="BI424" s="222">
        <f t="shared" ref="BI424:BI429" si="18">IF(N424="nulová",J424,0)</f>
        <v>0</v>
      </c>
      <c r="BJ424" s="16" t="s">
        <v>80</v>
      </c>
      <c r="BK424" s="222">
        <f t="shared" ref="BK424:BK429" si="19">ROUND(I424*H424,2)</f>
        <v>0</v>
      </c>
      <c r="BL424" s="16" t="s">
        <v>181</v>
      </c>
      <c r="BM424" s="221" t="s">
        <v>850</v>
      </c>
    </row>
    <row r="425" spans="1:65" s="2" customFormat="1" ht="21.75" customHeight="1">
      <c r="A425" s="33"/>
      <c r="B425" s="34"/>
      <c r="C425" s="246" t="s">
        <v>851</v>
      </c>
      <c r="D425" s="246" t="s">
        <v>285</v>
      </c>
      <c r="E425" s="247" t="s">
        <v>852</v>
      </c>
      <c r="F425" s="248" t="s">
        <v>799</v>
      </c>
      <c r="G425" s="249" t="s">
        <v>552</v>
      </c>
      <c r="H425" s="250">
        <v>7</v>
      </c>
      <c r="I425" s="251"/>
      <c r="J425" s="252">
        <f t="shared" si="10"/>
        <v>0</v>
      </c>
      <c r="K425" s="253"/>
      <c r="L425" s="254"/>
      <c r="M425" s="255" t="s">
        <v>1</v>
      </c>
      <c r="N425" s="256" t="s">
        <v>38</v>
      </c>
      <c r="O425" s="70"/>
      <c r="P425" s="219">
        <f t="shared" si="11"/>
        <v>0</v>
      </c>
      <c r="Q425" s="219">
        <v>7.0000000000000007E-2</v>
      </c>
      <c r="R425" s="219">
        <f t="shared" si="12"/>
        <v>0.49000000000000005</v>
      </c>
      <c r="S425" s="219">
        <v>0</v>
      </c>
      <c r="T425" s="220">
        <f t="shared" si="13"/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221" t="s">
        <v>209</v>
      </c>
      <c r="AT425" s="221" t="s">
        <v>285</v>
      </c>
      <c r="AU425" s="221" t="s">
        <v>82</v>
      </c>
      <c r="AY425" s="16" t="s">
        <v>175</v>
      </c>
      <c r="BE425" s="222">
        <f t="shared" si="14"/>
        <v>0</v>
      </c>
      <c r="BF425" s="222">
        <f t="shared" si="15"/>
        <v>0</v>
      </c>
      <c r="BG425" s="222">
        <f t="shared" si="16"/>
        <v>0</v>
      </c>
      <c r="BH425" s="222">
        <f t="shared" si="17"/>
        <v>0</v>
      </c>
      <c r="BI425" s="222">
        <f t="shared" si="18"/>
        <v>0</v>
      </c>
      <c r="BJ425" s="16" t="s">
        <v>80</v>
      </c>
      <c r="BK425" s="222">
        <f t="shared" si="19"/>
        <v>0</v>
      </c>
      <c r="BL425" s="16" t="s">
        <v>181</v>
      </c>
      <c r="BM425" s="221" t="s">
        <v>853</v>
      </c>
    </row>
    <row r="426" spans="1:65" s="2" customFormat="1" ht="16.5" customHeight="1">
      <c r="A426" s="33"/>
      <c r="B426" s="34"/>
      <c r="C426" s="209" t="s">
        <v>854</v>
      </c>
      <c r="D426" s="209" t="s">
        <v>177</v>
      </c>
      <c r="E426" s="210" t="s">
        <v>855</v>
      </c>
      <c r="F426" s="211" t="s">
        <v>856</v>
      </c>
      <c r="G426" s="212" t="s">
        <v>231</v>
      </c>
      <c r="H426" s="213">
        <v>3</v>
      </c>
      <c r="I426" s="214"/>
      <c r="J426" s="215">
        <f t="shared" si="10"/>
        <v>0</v>
      </c>
      <c r="K426" s="216"/>
      <c r="L426" s="38"/>
      <c r="M426" s="217" t="s">
        <v>1</v>
      </c>
      <c r="N426" s="218" t="s">
        <v>38</v>
      </c>
      <c r="O426" s="70"/>
      <c r="P426" s="219">
        <f t="shared" si="11"/>
        <v>0</v>
      </c>
      <c r="Q426" s="219">
        <v>1.745E-2</v>
      </c>
      <c r="R426" s="219">
        <f t="shared" si="12"/>
        <v>5.2350000000000001E-2</v>
      </c>
      <c r="S426" s="219">
        <v>0</v>
      </c>
      <c r="T426" s="220">
        <f t="shared" si="13"/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221" t="s">
        <v>181</v>
      </c>
      <c r="AT426" s="221" t="s">
        <v>177</v>
      </c>
      <c r="AU426" s="221" t="s">
        <v>82</v>
      </c>
      <c r="AY426" s="16" t="s">
        <v>175</v>
      </c>
      <c r="BE426" s="222">
        <f t="shared" si="14"/>
        <v>0</v>
      </c>
      <c r="BF426" s="222">
        <f t="shared" si="15"/>
        <v>0</v>
      </c>
      <c r="BG426" s="222">
        <f t="shared" si="16"/>
        <v>0</v>
      </c>
      <c r="BH426" s="222">
        <f t="shared" si="17"/>
        <v>0</v>
      </c>
      <c r="BI426" s="222">
        <f t="shared" si="18"/>
        <v>0</v>
      </c>
      <c r="BJ426" s="16" t="s">
        <v>80</v>
      </c>
      <c r="BK426" s="222">
        <f t="shared" si="19"/>
        <v>0</v>
      </c>
      <c r="BL426" s="16" t="s">
        <v>181</v>
      </c>
      <c r="BM426" s="221" t="s">
        <v>857</v>
      </c>
    </row>
    <row r="427" spans="1:65" s="2" customFormat="1" ht="21.75" customHeight="1">
      <c r="A427" s="33"/>
      <c r="B427" s="34"/>
      <c r="C427" s="246" t="s">
        <v>858</v>
      </c>
      <c r="D427" s="246" t="s">
        <v>285</v>
      </c>
      <c r="E427" s="247" t="s">
        <v>859</v>
      </c>
      <c r="F427" s="248" t="s">
        <v>860</v>
      </c>
      <c r="G427" s="249" t="s">
        <v>552</v>
      </c>
      <c r="H427" s="250">
        <v>3</v>
      </c>
      <c r="I427" s="251"/>
      <c r="J427" s="252">
        <f t="shared" si="10"/>
        <v>0</v>
      </c>
      <c r="K427" s="253"/>
      <c r="L427" s="254"/>
      <c r="M427" s="255" t="s">
        <v>1</v>
      </c>
      <c r="N427" s="256" t="s">
        <v>38</v>
      </c>
      <c r="O427" s="70"/>
      <c r="P427" s="219">
        <f t="shared" si="11"/>
        <v>0</v>
      </c>
      <c r="Q427" s="219">
        <v>8.3000000000000004E-2</v>
      </c>
      <c r="R427" s="219">
        <f t="shared" si="12"/>
        <v>0.249</v>
      </c>
      <c r="S427" s="219">
        <v>0</v>
      </c>
      <c r="T427" s="220">
        <f t="shared" si="13"/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221" t="s">
        <v>209</v>
      </c>
      <c r="AT427" s="221" t="s">
        <v>285</v>
      </c>
      <c r="AU427" s="221" t="s">
        <v>82</v>
      </c>
      <c r="AY427" s="16" t="s">
        <v>175</v>
      </c>
      <c r="BE427" s="222">
        <f t="shared" si="14"/>
        <v>0</v>
      </c>
      <c r="BF427" s="222">
        <f t="shared" si="15"/>
        <v>0</v>
      </c>
      <c r="BG427" s="222">
        <f t="shared" si="16"/>
        <v>0</v>
      </c>
      <c r="BH427" s="222">
        <f t="shared" si="17"/>
        <v>0</v>
      </c>
      <c r="BI427" s="222">
        <f t="shared" si="18"/>
        <v>0</v>
      </c>
      <c r="BJ427" s="16" t="s">
        <v>80</v>
      </c>
      <c r="BK427" s="222">
        <f t="shared" si="19"/>
        <v>0</v>
      </c>
      <c r="BL427" s="16" t="s">
        <v>181</v>
      </c>
      <c r="BM427" s="221" t="s">
        <v>861</v>
      </c>
    </row>
    <row r="428" spans="1:65" s="2" customFormat="1" ht="16.5" customHeight="1">
      <c r="A428" s="33"/>
      <c r="B428" s="34"/>
      <c r="C428" s="209" t="s">
        <v>862</v>
      </c>
      <c r="D428" s="209" t="s">
        <v>177</v>
      </c>
      <c r="E428" s="210" t="s">
        <v>863</v>
      </c>
      <c r="F428" s="211" t="s">
        <v>864</v>
      </c>
      <c r="G428" s="212" t="s">
        <v>552</v>
      </c>
      <c r="H428" s="213">
        <v>12</v>
      </c>
      <c r="I428" s="214"/>
      <c r="J428" s="215">
        <f t="shared" si="10"/>
        <v>0</v>
      </c>
      <c r="K428" s="216"/>
      <c r="L428" s="38"/>
      <c r="M428" s="217" t="s">
        <v>1</v>
      </c>
      <c r="N428" s="218" t="s">
        <v>38</v>
      </c>
      <c r="O428" s="70"/>
      <c r="P428" s="219">
        <f t="shared" si="11"/>
        <v>0</v>
      </c>
      <c r="Q428" s="219">
        <v>0.39332</v>
      </c>
      <c r="R428" s="219">
        <f t="shared" si="12"/>
        <v>4.7198399999999996</v>
      </c>
      <c r="S428" s="219">
        <v>0</v>
      </c>
      <c r="T428" s="220">
        <f t="shared" si="13"/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221" t="s">
        <v>181</v>
      </c>
      <c r="AT428" s="221" t="s">
        <v>177</v>
      </c>
      <c r="AU428" s="221" t="s">
        <v>82</v>
      </c>
      <c r="AY428" s="16" t="s">
        <v>175</v>
      </c>
      <c r="BE428" s="222">
        <f t="shared" si="14"/>
        <v>0</v>
      </c>
      <c r="BF428" s="222">
        <f t="shared" si="15"/>
        <v>0</v>
      </c>
      <c r="BG428" s="222">
        <f t="shared" si="16"/>
        <v>0</v>
      </c>
      <c r="BH428" s="222">
        <f t="shared" si="17"/>
        <v>0</v>
      </c>
      <c r="BI428" s="222">
        <f t="shared" si="18"/>
        <v>0</v>
      </c>
      <c r="BJ428" s="16" t="s">
        <v>80</v>
      </c>
      <c r="BK428" s="222">
        <f t="shared" si="19"/>
        <v>0</v>
      </c>
      <c r="BL428" s="16" t="s">
        <v>181</v>
      </c>
      <c r="BM428" s="221" t="s">
        <v>865</v>
      </c>
    </row>
    <row r="429" spans="1:65" s="2" customFormat="1" ht="21.75" customHeight="1">
      <c r="A429" s="33"/>
      <c r="B429" s="34"/>
      <c r="C429" s="246" t="s">
        <v>866</v>
      </c>
      <c r="D429" s="246" t="s">
        <v>285</v>
      </c>
      <c r="E429" s="247" t="s">
        <v>867</v>
      </c>
      <c r="F429" s="248" t="s">
        <v>868</v>
      </c>
      <c r="G429" s="249" t="s">
        <v>552</v>
      </c>
      <c r="H429" s="250">
        <v>3</v>
      </c>
      <c r="I429" s="251"/>
      <c r="J429" s="252">
        <f t="shared" si="10"/>
        <v>0</v>
      </c>
      <c r="K429" s="253"/>
      <c r="L429" s="254"/>
      <c r="M429" s="255" t="s">
        <v>1</v>
      </c>
      <c r="N429" s="256" t="s">
        <v>38</v>
      </c>
      <c r="O429" s="70"/>
      <c r="P429" s="219">
        <f t="shared" si="11"/>
        <v>0</v>
      </c>
      <c r="Q429" s="219">
        <v>3.5000000000000003E-2</v>
      </c>
      <c r="R429" s="219">
        <f t="shared" si="12"/>
        <v>0.10500000000000001</v>
      </c>
      <c r="S429" s="219">
        <v>0</v>
      </c>
      <c r="T429" s="220">
        <f t="shared" si="13"/>
        <v>0</v>
      </c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R429" s="221" t="s">
        <v>209</v>
      </c>
      <c r="AT429" s="221" t="s">
        <v>285</v>
      </c>
      <c r="AU429" s="221" t="s">
        <v>82</v>
      </c>
      <c r="AY429" s="16" t="s">
        <v>175</v>
      </c>
      <c r="BE429" s="222">
        <f t="shared" si="14"/>
        <v>0</v>
      </c>
      <c r="BF429" s="222">
        <f t="shared" si="15"/>
        <v>0</v>
      </c>
      <c r="BG429" s="222">
        <f t="shared" si="16"/>
        <v>0</v>
      </c>
      <c r="BH429" s="222">
        <f t="shared" si="17"/>
        <v>0</v>
      </c>
      <c r="BI429" s="222">
        <f t="shared" si="18"/>
        <v>0</v>
      </c>
      <c r="BJ429" s="16" t="s">
        <v>80</v>
      </c>
      <c r="BK429" s="222">
        <f t="shared" si="19"/>
        <v>0</v>
      </c>
      <c r="BL429" s="16" t="s">
        <v>181</v>
      </c>
      <c r="BM429" s="221" t="s">
        <v>869</v>
      </c>
    </row>
    <row r="430" spans="1:65" s="2" customFormat="1" ht="19.5">
      <c r="A430" s="33"/>
      <c r="B430" s="34"/>
      <c r="C430" s="35"/>
      <c r="D430" s="225" t="s">
        <v>350</v>
      </c>
      <c r="E430" s="35"/>
      <c r="F430" s="257" t="s">
        <v>870</v>
      </c>
      <c r="G430" s="35"/>
      <c r="H430" s="35"/>
      <c r="I430" s="122"/>
      <c r="J430" s="35"/>
      <c r="K430" s="35"/>
      <c r="L430" s="38"/>
      <c r="M430" s="258"/>
      <c r="N430" s="259"/>
      <c r="O430" s="70"/>
      <c r="P430" s="70"/>
      <c r="Q430" s="70"/>
      <c r="R430" s="70"/>
      <c r="S430" s="70"/>
      <c r="T430" s="71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T430" s="16" t="s">
        <v>350</v>
      </c>
      <c r="AU430" s="16" t="s">
        <v>82</v>
      </c>
    </row>
    <row r="431" spans="1:65" s="2" customFormat="1" ht="21.75" customHeight="1">
      <c r="A431" s="33"/>
      <c r="B431" s="34"/>
      <c r="C431" s="246" t="s">
        <v>871</v>
      </c>
      <c r="D431" s="246" t="s">
        <v>285</v>
      </c>
      <c r="E431" s="247" t="s">
        <v>872</v>
      </c>
      <c r="F431" s="248" t="s">
        <v>873</v>
      </c>
      <c r="G431" s="249" t="s">
        <v>552</v>
      </c>
      <c r="H431" s="250">
        <v>1</v>
      </c>
      <c r="I431" s="251"/>
      <c r="J431" s="252">
        <f>ROUND(I431*H431,2)</f>
        <v>0</v>
      </c>
      <c r="K431" s="253"/>
      <c r="L431" s="254"/>
      <c r="M431" s="255" t="s">
        <v>1</v>
      </c>
      <c r="N431" s="256" t="s">
        <v>38</v>
      </c>
      <c r="O431" s="70"/>
      <c r="P431" s="219">
        <f>O431*H431</f>
        <v>0</v>
      </c>
      <c r="Q431" s="219">
        <v>3.5000000000000003E-2</v>
      </c>
      <c r="R431" s="219">
        <f>Q431*H431</f>
        <v>3.5000000000000003E-2</v>
      </c>
      <c r="S431" s="219">
        <v>0</v>
      </c>
      <c r="T431" s="220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221" t="s">
        <v>209</v>
      </c>
      <c r="AT431" s="221" t="s">
        <v>285</v>
      </c>
      <c r="AU431" s="221" t="s">
        <v>82</v>
      </c>
      <c r="AY431" s="16" t="s">
        <v>175</v>
      </c>
      <c r="BE431" s="222">
        <f>IF(N431="základní",J431,0)</f>
        <v>0</v>
      </c>
      <c r="BF431" s="222">
        <f>IF(N431="snížená",J431,0)</f>
        <v>0</v>
      </c>
      <c r="BG431" s="222">
        <f>IF(N431="zákl. přenesená",J431,0)</f>
        <v>0</v>
      </c>
      <c r="BH431" s="222">
        <f>IF(N431="sníž. přenesená",J431,0)</f>
        <v>0</v>
      </c>
      <c r="BI431" s="222">
        <f>IF(N431="nulová",J431,0)</f>
        <v>0</v>
      </c>
      <c r="BJ431" s="16" t="s">
        <v>80</v>
      </c>
      <c r="BK431" s="222">
        <f>ROUND(I431*H431,2)</f>
        <v>0</v>
      </c>
      <c r="BL431" s="16" t="s">
        <v>181</v>
      </c>
      <c r="BM431" s="221" t="s">
        <v>874</v>
      </c>
    </row>
    <row r="432" spans="1:65" s="2" customFormat="1" ht="19.5">
      <c r="A432" s="33"/>
      <c r="B432" s="34"/>
      <c r="C432" s="35"/>
      <c r="D432" s="225" t="s">
        <v>350</v>
      </c>
      <c r="E432" s="35"/>
      <c r="F432" s="257" t="s">
        <v>870</v>
      </c>
      <c r="G432" s="35"/>
      <c r="H432" s="35"/>
      <c r="I432" s="122"/>
      <c r="J432" s="35"/>
      <c r="K432" s="35"/>
      <c r="L432" s="38"/>
      <c r="M432" s="258"/>
      <c r="N432" s="259"/>
      <c r="O432" s="70"/>
      <c r="P432" s="70"/>
      <c r="Q432" s="70"/>
      <c r="R432" s="70"/>
      <c r="S432" s="70"/>
      <c r="T432" s="71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T432" s="16" t="s">
        <v>350</v>
      </c>
      <c r="AU432" s="16" t="s">
        <v>82</v>
      </c>
    </row>
    <row r="433" spans="1:65" s="2" customFormat="1" ht="16.5" customHeight="1">
      <c r="A433" s="33"/>
      <c r="B433" s="34"/>
      <c r="C433" s="246" t="s">
        <v>875</v>
      </c>
      <c r="D433" s="246" t="s">
        <v>285</v>
      </c>
      <c r="E433" s="247" t="s">
        <v>876</v>
      </c>
      <c r="F433" s="248" t="s">
        <v>877</v>
      </c>
      <c r="G433" s="249" t="s">
        <v>552</v>
      </c>
      <c r="H433" s="250">
        <v>1</v>
      </c>
      <c r="I433" s="251"/>
      <c r="J433" s="252">
        <f>ROUND(I433*H433,2)</f>
        <v>0</v>
      </c>
      <c r="K433" s="253"/>
      <c r="L433" s="254"/>
      <c r="M433" s="255" t="s">
        <v>1</v>
      </c>
      <c r="N433" s="256" t="s">
        <v>38</v>
      </c>
      <c r="O433" s="70"/>
      <c r="P433" s="219">
        <f>O433*H433</f>
        <v>0</v>
      </c>
      <c r="Q433" s="219">
        <v>3.5000000000000003E-2</v>
      </c>
      <c r="R433" s="219">
        <f>Q433*H433</f>
        <v>3.5000000000000003E-2</v>
      </c>
      <c r="S433" s="219">
        <v>0</v>
      </c>
      <c r="T433" s="220">
        <f>S433*H433</f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221" t="s">
        <v>209</v>
      </c>
      <c r="AT433" s="221" t="s">
        <v>285</v>
      </c>
      <c r="AU433" s="221" t="s">
        <v>82</v>
      </c>
      <c r="AY433" s="16" t="s">
        <v>175</v>
      </c>
      <c r="BE433" s="222">
        <f>IF(N433="základní",J433,0)</f>
        <v>0</v>
      </c>
      <c r="BF433" s="222">
        <f>IF(N433="snížená",J433,0)</f>
        <v>0</v>
      </c>
      <c r="BG433" s="222">
        <f>IF(N433="zákl. přenesená",J433,0)</f>
        <v>0</v>
      </c>
      <c r="BH433" s="222">
        <f>IF(N433="sníž. přenesená",J433,0)</f>
        <v>0</v>
      </c>
      <c r="BI433" s="222">
        <f>IF(N433="nulová",J433,0)</f>
        <v>0</v>
      </c>
      <c r="BJ433" s="16" t="s">
        <v>80</v>
      </c>
      <c r="BK433" s="222">
        <f>ROUND(I433*H433,2)</f>
        <v>0</v>
      </c>
      <c r="BL433" s="16" t="s">
        <v>181</v>
      </c>
      <c r="BM433" s="221" t="s">
        <v>878</v>
      </c>
    </row>
    <row r="434" spans="1:65" s="2" customFormat="1" ht="19.5">
      <c r="A434" s="33"/>
      <c r="B434" s="34"/>
      <c r="C434" s="35"/>
      <c r="D434" s="225" t="s">
        <v>350</v>
      </c>
      <c r="E434" s="35"/>
      <c r="F434" s="257" t="s">
        <v>870</v>
      </c>
      <c r="G434" s="35"/>
      <c r="H434" s="35"/>
      <c r="I434" s="122"/>
      <c r="J434" s="35"/>
      <c r="K434" s="35"/>
      <c r="L434" s="38"/>
      <c r="M434" s="258"/>
      <c r="N434" s="259"/>
      <c r="O434" s="70"/>
      <c r="P434" s="70"/>
      <c r="Q434" s="70"/>
      <c r="R434" s="70"/>
      <c r="S434" s="70"/>
      <c r="T434" s="71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T434" s="16" t="s">
        <v>350</v>
      </c>
      <c r="AU434" s="16" t="s">
        <v>82</v>
      </c>
    </row>
    <row r="435" spans="1:65" s="2" customFormat="1" ht="16.5" customHeight="1">
      <c r="A435" s="33"/>
      <c r="B435" s="34"/>
      <c r="C435" s="246" t="s">
        <v>879</v>
      </c>
      <c r="D435" s="246" t="s">
        <v>285</v>
      </c>
      <c r="E435" s="247" t="s">
        <v>880</v>
      </c>
      <c r="F435" s="248" t="s">
        <v>881</v>
      </c>
      <c r="G435" s="249" t="s">
        <v>552</v>
      </c>
      <c r="H435" s="250">
        <v>3</v>
      </c>
      <c r="I435" s="251"/>
      <c r="J435" s="252">
        <f>ROUND(I435*H435,2)</f>
        <v>0</v>
      </c>
      <c r="K435" s="253"/>
      <c r="L435" s="254"/>
      <c r="M435" s="255" t="s">
        <v>1</v>
      </c>
      <c r="N435" s="256" t="s">
        <v>38</v>
      </c>
      <c r="O435" s="70"/>
      <c r="P435" s="219">
        <f>O435*H435</f>
        <v>0</v>
      </c>
      <c r="Q435" s="219">
        <v>3.5000000000000003E-2</v>
      </c>
      <c r="R435" s="219">
        <f>Q435*H435</f>
        <v>0.10500000000000001</v>
      </c>
      <c r="S435" s="219">
        <v>0</v>
      </c>
      <c r="T435" s="220">
        <f>S435*H435</f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221" t="s">
        <v>209</v>
      </c>
      <c r="AT435" s="221" t="s">
        <v>285</v>
      </c>
      <c r="AU435" s="221" t="s">
        <v>82</v>
      </c>
      <c r="AY435" s="16" t="s">
        <v>175</v>
      </c>
      <c r="BE435" s="222">
        <f>IF(N435="základní",J435,0)</f>
        <v>0</v>
      </c>
      <c r="BF435" s="222">
        <f>IF(N435="snížená",J435,0)</f>
        <v>0</v>
      </c>
      <c r="BG435" s="222">
        <f>IF(N435="zákl. přenesená",J435,0)</f>
        <v>0</v>
      </c>
      <c r="BH435" s="222">
        <f>IF(N435="sníž. přenesená",J435,0)</f>
        <v>0</v>
      </c>
      <c r="BI435" s="222">
        <f>IF(N435="nulová",J435,0)</f>
        <v>0</v>
      </c>
      <c r="BJ435" s="16" t="s">
        <v>80</v>
      </c>
      <c r="BK435" s="222">
        <f>ROUND(I435*H435,2)</f>
        <v>0</v>
      </c>
      <c r="BL435" s="16" t="s">
        <v>181</v>
      </c>
      <c r="BM435" s="221" t="s">
        <v>882</v>
      </c>
    </row>
    <row r="436" spans="1:65" s="2" customFormat="1" ht="19.5">
      <c r="A436" s="33"/>
      <c r="B436" s="34"/>
      <c r="C436" s="35"/>
      <c r="D436" s="225" t="s">
        <v>350</v>
      </c>
      <c r="E436" s="35"/>
      <c r="F436" s="257" t="s">
        <v>870</v>
      </c>
      <c r="G436" s="35"/>
      <c r="H436" s="35"/>
      <c r="I436" s="122"/>
      <c r="J436" s="35"/>
      <c r="K436" s="35"/>
      <c r="L436" s="38"/>
      <c r="M436" s="258"/>
      <c r="N436" s="259"/>
      <c r="O436" s="70"/>
      <c r="P436" s="70"/>
      <c r="Q436" s="70"/>
      <c r="R436" s="70"/>
      <c r="S436" s="70"/>
      <c r="T436" s="71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T436" s="16" t="s">
        <v>350</v>
      </c>
      <c r="AU436" s="16" t="s">
        <v>82</v>
      </c>
    </row>
    <row r="437" spans="1:65" s="2" customFormat="1" ht="21.75" customHeight="1">
      <c r="A437" s="33"/>
      <c r="B437" s="34"/>
      <c r="C437" s="246" t="s">
        <v>883</v>
      </c>
      <c r="D437" s="246" t="s">
        <v>285</v>
      </c>
      <c r="E437" s="247" t="s">
        <v>884</v>
      </c>
      <c r="F437" s="248" t="s">
        <v>885</v>
      </c>
      <c r="G437" s="249" t="s">
        <v>552</v>
      </c>
      <c r="H437" s="250">
        <v>1</v>
      </c>
      <c r="I437" s="251"/>
      <c r="J437" s="252">
        <f>ROUND(I437*H437,2)</f>
        <v>0</v>
      </c>
      <c r="K437" s="253"/>
      <c r="L437" s="254"/>
      <c r="M437" s="255" t="s">
        <v>1</v>
      </c>
      <c r="N437" s="256" t="s">
        <v>38</v>
      </c>
      <c r="O437" s="70"/>
      <c r="P437" s="219">
        <f>O437*H437</f>
        <v>0</v>
      </c>
      <c r="Q437" s="219">
        <v>8.3000000000000004E-2</v>
      </c>
      <c r="R437" s="219">
        <f>Q437*H437</f>
        <v>8.3000000000000004E-2</v>
      </c>
      <c r="S437" s="219">
        <v>0</v>
      </c>
      <c r="T437" s="220">
        <f>S437*H437</f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221" t="s">
        <v>209</v>
      </c>
      <c r="AT437" s="221" t="s">
        <v>285</v>
      </c>
      <c r="AU437" s="221" t="s">
        <v>82</v>
      </c>
      <c r="AY437" s="16" t="s">
        <v>175</v>
      </c>
      <c r="BE437" s="222">
        <f>IF(N437="základní",J437,0)</f>
        <v>0</v>
      </c>
      <c r="BF437" s="222">
        <f>IF(N437="snížená",J437,0)</f>
        <v>0</v>
      </c>
      <c r="BG437" s="222">
        <f>IF(N437="zákl. přenesená",J437,0)</f>
        <v>0</v>
      </c>
      <c r="BH437" s="222">
        <f>IF(N437="sníž. přenesená",J437,0)</f>
        <v>0</v>
      </c>
      <c r="BI437" s="222">
        <f>IF(N437="nulová",J437,0)</f>
        <v>0</v>
      </c>
      <c r="BJ437" s="16" t="s">
        <v>80</v>
      </c>
      <c r="BK437" s="222">
        <f>ROUND(I437*H437,2)</f>
        <v>0</v>
      </c>
      <c r="BL437" s="16" t="s">
        <v>181</v>
      </c>
      <c r="BM437" s="221" t="s">
        <v>886</v>
      </c>
    </row>
    <row r="438" spans="1:65" s="2" customFormat="1" ht="16.5" customHeight="1">
      <c r="A438" s="33"/>
      <c r="B438" s="34"/>
      <c r="C438" s="246" t="s">
        <v>887</v>
      </c>
      <c r="D438" s="246" t="s">
        <v>285</v>
      </c>
      <c r="E438" s="247" t="s">
        <v>888</v>
      </c>
      <c r="F438" s="248" t="s">
        <v>889</v>
      </c>
      <c r="G438" s="249" t="s">
        <v>552</v>
      </c>
      <c r="H438" s="250">
        <v>1</v>
      </c>
      <c r="I438" s="251"/>
      <c r="J438" s="252">
        <f>ROUND(I438*H438,2)</f>
        <v>0</v>
      </c>
      <c r="K438" s="253"/>
      <c r="L438" s="254"/>
      <c r="M438" s="255" t="s">
        <v>1</v>
      </c>
      <c r="N438" s="256" t="s">
        <v>38</v>
      </c>
      <c r="O438" s="70"/>
      <c r="P438" s="219">
        <f>O438*H438</f>
        <v>0</v>
      </c>
      <c r="Q438" s="219">
        <v>8.3000000000000004E-2</v>
      </c>
      <c r="R438" s="219">
        <f>Q438*H438</f>
        <v>8.3000000000000004E-2</v>
      </c>
      <c r="S438" s="219">
        <v>0</v>
      </c>
      <c r="T438" s="220">
        <f>S438*H438</f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221" t="s">
        <v>209</v>
      </c>
      <c r="AT438" s="221" t="s">
        <v>285</v>
      </c>
      <c r="AU438" s="221" t="s">
        <v>82</v>
      </c>
      <c r="AY438" s="16" t="s">
        <v>175</v>
      </c>
      <c r="BE438" s="222">
        <f>IF(N438="základní",J438,0)</f>
        <v>0</v>
      </c>
      <c r="BF438" s="222">
        <f>IF(N438="snížená",J438,0)</f>
        <v>0</v>
      </c>
      <c r="BG438" s="222">
        <f>IF(N438="zákl. přenesená",J438,0)</f>
        <v>0</v>
      </c>
      <c r="BH438" s="222">
        <f>IF(N438="sníž. přenesená",J438,0)</f>
        <v>0</v>
      </c>
      <c r="BI438" s="222">
        <f>IF(N438="nulová",J438,0)</f>
        <v>0</v>
      </c>
      <c r="BJ438" s="16" t="s">
        <v>80</v>
      </c>
      <c r="BK438" s="222">
        <f>ROUND(I438*H438,2)</f>
        <v>0</v>
      </c>
      <c r="BL438" s="16" t="s">
        <v>181</v>
      </c>
      <c r="BM438" s="221" t="s">
        <v>890</v>
      </c>
    </row>
    <row r="439" spans="1:65" s="2" customFormat="1" ht="16.5" customHeight="1">
      <c r="A439" s="33"/>
      <c r="B439" s="34"/>
      <c r="C439" s="246" t="s">
        <v>891</v>
      </c>
      <c r="D439" s="246" t="s">
        <v>285</v>
      </c>
      <c r="E439" s="247" t="s">
        <v>892</v>
      </c>
      <c r="F439" s="248" t="s">
        <v>893</v>
      </c>
      <c r="G439" s="249" t="s">
        <v>552</v>
      </c>
      <c r="H439" s="250">
        <v>1</v>
      </c>
      <c r="I439" s="251"/>
      <c r="J439" s="252">
        <f>ROUND(I439*H439,2)</f>
        <v>0</v>
      </c>
      <c r="K439" s="253"/>
      <c r="L439" s="254"/>
      <c r="M439" s="255" t="s">
        <v>1</v>
      </c>
      <c r="N439" s="256" t="s">
        <v>38</v>
      </c>
      <c r="O439" s="70"/>
      <c r="P439" s="219">
        <f>O439*H439</f>
        <v>0</v>
      </c>
      <c r="Q439" s="219">
        <v>8.3000000000000004E-2</v>
      </c>
      <c r="R439" s="219">
        <f>Q439*H439</f>
        <v>8.3000000000000004E-2</v>
      </c>
      <c r="S439" s="219">
        <v>0</v>
      </c>
      <c r="T439" s="220">
        <f>S439*H439</f>
        <v>0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221" t="s">
        <v>209</v>
      </c>
      <c r="AT439" s="221" t="s">
        <v>285</v>
      </c>
      <c r="AU439" s="221" t="s">
        <v>82</v>
      </c>
      <c r="AY439" s="16" t="s">
        <v>175</v>
      </c>
      <c r="BE439" s="222">
        <f>IF(N439="základní",J439,0)</f>
        <v>0</v>
      </c>
      <c r="BF439" s="222">
        <f>IF(N439="snížená",J439,0)</f>
        <v>0</v>
      </c>
      <c r="BG439" s="222">
        <f>IF(N439="zákl. přenesená",J439,0)</f>
        <v>0</v>
      </c>
      <c r="BH439" s="222">
        <f>IF(N439="sníž. přenesená",J439,0)</f>
        <v>0</v>
      </c>
      <c r="BI439" s="222">
        <f>IF(N439="nulová",J439,0)</f>
        <v>0</v>
      </c>
      <c r="BJ439" s="16" t="s">
        <v>80</v>
      </c>
      <c r="BK439" s="222">
        <f>ROUND(I439*H439,2)</f>
        <v>0</v>
      </c>
      <c r="BL439" s="16" t="s">
        <v>181</v>
      </c>
      <c r="BM439" s="221" t="s">
        <v>894</v>
      </c>
    </row>
    <row r="440" spans="1:65" s="2" customFormat="1" ht="16.5" customHeight="1">
      <c r="A440" s="33"/>
      <c r="B440" s="34"/>
      <c r="C440" s="246" t="s">
        <v>895</v>
      </c>
      <c r="D440" s="246" t="s">
        <v>285</v>
      </c>
      <c r="E440" s="247" t="s">
        <v>896</v>
      </c>
      <c r="F440" s="248" t="s">
        <v>897</v>
      </c>
      <c r="G440" s="249" t="s">
        <v>552</v>
      </c>
      <c r="H440" s="250">
        <v>1</v>
      </c>
      <c r="I440" s="251"/>
      <c r="J440" s="252">
        <f>ROUND(I440*H440,2)</f>
        <v>0</v>
      </c>
      <c r="K440" s="253"/>
      <c r="L440" s="254"/>
      <c r="M440" s="255" t="s">
        <v>1</v>
      </c>
      <c r="N440" s="256" t="s">
        <v>38</v>
      </c>
      <c r="O440" s="70"/>
      <c r="P440" s="219">
        <f>O440*H440</f>
        <v>0</v>
      </c>
      <c r="Q440" s="219">
        <v>8.3000000000000004E-2</v>
      </c>
      <c r="R440" s="219">
        <f>Q440*H440</f>
        <v>8.3000000000000004E-2</v>
      </c>
      <c r="S440" s="219">
        <v>0</v>
      </c>
      <c r="T440" s="220">
        <f>S440*H440</f>
        <v>0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221" t="s">
        <v>209</v>
      </c>
      <c r="AT440" s="221" t="s">
        <v>285</v>
      </c>
      <c r="AU440" s="221" t="s">
        <v>82</v>
      </c>
      <c r="AY440" s="16" t="s">
        <v>175</v>
      </c>
      <c r="BE440" s="222">
        <f>IF(N440="základní",J440,0)</f>
        <v>0</v>
      </c>
      <c r="BF440" s="222">
        <f>IF(N440="snížená",J440,0)</f>
        <v>0</v>
      </c>
      <c r="BG440" s="222">
        <f>IF(N440="zákl. přenesená",J440,0)</f>
        <v>0</v>
      </c>
      <c r="BH440" s="222">
        <f>IF(N440="sníž. přenesená",J440,0)</f>
        <v>0</v>
      </c>
      <c r="BI440" s="222">
        <f>IF(N440="nulová",J440,0)</f>
        <v>0</v>
      </c>
      <c r="BJ440" s="16" t="s">
        <v>80</v>
      </c>
      <c r="BK440" s="222">
        <f>ROUND(I440*H440,2)</f>
        <v>0</v>
      </c>
      <c r="BL440" s="16" t="s">
        <v>181</v>
      </c>
      <c r="BM440" s="221" t="s">
        <v>898</v>
      </c>
    </row>
    <row r="441" spans="1:65" s="12" customFormat="1" ht="22.9" customHeight="1">
      <c r="B441" s="193"/>
      <c r="C441" s="194"/>
      <c r="D441" s="195" t="s">
        <v>72</v>
      </c>
      <c r="E441" s="207" t="s">
        <v>899</v>
      </c>
      <c r="F441" s="207" t="s">
        <v>900</v>
      </c>
      <c r="G441" s="194"/>
      <c r="H441" s="194"/>
      <c r="I441" s="197"/>
      <c r="J441" s="208">
        <f>BK441</f>
        <v>0</v>
      </c>
      <c r="K441" s="194"/>
      <c r="L441" s="199"/>
      <c r="M441" s="200"/>
      <c r="N441" s="201"/>
      <c r="O441" s="201"/>
      <c r="P441" s="202">
        <f>P442+P453+P488</f>
        <v>0</v>
      </c>
      <c r="Q441" s="201"/>
      <c r="R441" s="202">
        <f>R442+R453+R488</f>
        <v>387.67728000000005</v>
      </c>
      <c r="S441" s="201"/>
      <c r="T441" s="203">
        <f>T442+T453+T488</f>
        <v>0</v>
      </c>
      <c r="AR441" s="204" t="s">
        <v>80</v>
      </c>
      <c r="AT441" s="205" t="s">
        <v>72</v>
      </c>
      <c r="AU441" s="205" t="s">
        <v>80</v>
      </c>
      <c r="AY441" s="204" t="s">
        <v>175</v>
      </c>
      <c r="BK441" s="206">
        <f>BK442+BK453+BK488</f>
        <v>0</v>
      </c>
    </row>
    <row r="442" spans="1:65" s="12" customFormat="1" ht="20.85" customHeight="1">
      <c r="B442" s="193"/>
      <c r="C442" s="194"/>
      <c r="D442" s="195" t="s">
        <v>72</v>
      </c>
      <c r="E442" s="207" t="s">
        <v>901</v>
      </c>
      <c r="F442" s="207" t="s">
        <v>902</v>
      </c>
      <c r="G442" s="194"/>
      <c r="H442" s="194"/>
      <c r="I442" s="197"/>
      <c r="J442" s="208">
        <f>BK442</f>
        <v>0</v>
      </c>
      <c r="K442" s="194"/>
      <c r="L442" s="199"/>
      <c r="M442" s="200"/>
      <c r="N442" s="201"/>
      <c r="O442" s="201"/>
      <c r="P442" s="202">
        <f>SUM(P443:P452)</f>
        <v>0</v>
      </c>
      <c r="Q442" s="201"/>
      <c r="R442" s="202">
        <f>SUM(R443:R452)</f>
        <v>0</v>
      </c>
      <c r="S442" s="201"/>
      <c r="T442" s="203">
        <f>SUM(T443:T452)</f>
        <v>0</v>
      </c>
      <c r="AR442" s="204" t="s">
        <v>80</v>
      </c>
      <c r="AT442" s="205" t="s">
        <v>72</v>
      </c>
      <c r="AU442" s="205" t="s">
        <v>82</v>
      </c>
      <c r="AY442" s="204" t="s">
        <v>175</v>
      </c>
      <c r="BK442" s="206">
        <f>SUM(BK443:BK452)</f>
        <v>0</v>
      </c>
    </row>
    <row r="443" spans="1:65" s="2" customFormat="1" ht="21.75" customHeight="1">
      <c r="A443" s="33"/>
      <c r="B443" s="34"/>
      <c r="C443" s="209" t="s">
        <v>903</v>
      </c>
      <c r="D443" s="209" t="s">
        <v>177</v>
      </c>
      <c r="E443" s="210" t="s">
        <v>904</v>
      </c>
      <c r="F443" s="211" t="s">
        <v>905</v>
      </c>
      <c r="G443" s="212" t="s">
        <v>180</v>
      </c>
      <c r="H443" s="213">
        <v>30</v>
      </c>
      <c r="I443" s="214"/>
      <c r="J443" s="215">
        <f t="shared" ref="J443:J452" si="20">ROUND(I443*H443,2)</f>
        <v>0</v>
      </c>
      <c r="K443" s="216"/>
      <c r="L443" s="38"/>
      <c r="M443" s="217" t="s">
        <v>1</v>
      </c>
      <c r="N443" s="218" t="s">
        <v>38</v>
      </c>
      <c r="O443" s="70"/>
      <c r="P443" s="219">
        <f t="shared" ref="P443:P452" si="21">O443*H443</f>
        <v>0</v>
      </c>
      <c r="Q443" s="219">
        <v>0</v>
      </c>
      <c r="R443" s="219">
        <f t="shared" ref="R443:R452" si="22">Q443*H443</f>
        <v>0</v>
      </c>
      <c r="S443" s="219">
        <v>0</v>
      </c>
      <c r="T443" s="220">
        <f t="shared" ref="T443:T452" si="23"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221" t="s">
        <v>181</v>
      </c>
      <c r="AT443" s="221" t="s">
        <v>177</v>
      </c>
      <c r="AU443" s="221" t="s">
        <v>188</v>
      </c>
      <c r="AY443" s="16" t="s">
        <v>175</v>
      </c>
      <c r="BE443" s="222">
        <f t="shared" ref="BE443:BE452" si="24">IF(N443="základní",J443,0)</f>
        <v>0</v>
      </c>
      <c r="BF443" s="222">
        <f t="shared" ref="BF443:BF452" si="25">IF(N443="snížená",J443,0)</f>
        <v>0</v>
      </c>
      <c r="BG443" s="222">
        <f t="shared" ref="BG443:BG452" si="26">IF(N443="zákl. přenesená",J443,0)</f>
        <v>0</v>
      </c>
      <c r="BH443" s="222">
        <f t="shared" ref="BH443:BH452" si="27">IF(N443="sníž. přenesená",J443,0)</f>
        <v>0</v>
      </c>
      <c r="BI443" s="222">
        <f t="shared" ref="BI443:BI452" si="28">IF(N443="nulová",J443,0)</f>
        <v>0</v>
      </c>
      <c r="BJ443" s="16" t="s">
        <v>80</v>
      </c>
      <c r="BK443" s="222">
        <f t="shared" ref="BK443:BK452" si="29">ROUND(I443*H443,2)</f>
        <v>0</v>
      </c>
      <c r="BL443" s="16" t="s">
        <v>181</v>
      </c>
      <c r="BM443" s="221" t="s">
        <v>906</v>
      </c>
    </row>
    <row r="444" spans="1:65" s="2" customFormat="1" ht="21.75" customHeight="1">
      <c r="A444" s="33"/>
      <c r="B444" s="34"/>
      <c r="C444" s="209" t="s">
        <v>907</v>
      </c>
      <c r="D444" s="209" t="s">
        <v>177</v>
      </c>
      <c r="E444" s="210" t="s">
        <v>908</v>
      </c>
      <c r="F444" s="211" t="s">
        <v>909</v>
      </c>
      <c r="G444" s="212" t="s">
        <v>552</v>
      </c>
      <c r="H444" s="213">
        <v>4</v>
      </c>
      <c r="I444" s="214"/>
      <c r="J444" s="215">
        <f t="shared" si="20"/>
        <v>0</v>
      </c>
      <c r="K444" s="216"/>
      <c r="L444" s="38"/>
      <c r="M444" s="217" t="s">
        <v>1</v>
      </c>
      <c r="N444" s="218" t="s">
        <v>38</v>
      </c>
      <c r="O444" s="70"/>
      <c r="P444" s="219">
        <f t="shared" si="21"/>
        <v>0</v>
      </c>
      <c r="Q444" s="219">
        <v>0</v>
      </c>
      <c r="R444" s="219">
        <f t="shared" si="22"/>
        <v>0</v>
      </c>
      <c r="S444" s="219">
        <v>0</v>
      </c>
      <c r="T444" s="220">
        <f t="shared" si="23"/>
        <v>0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221" t="s">
        <v>181</v>
      </c>
      <c r="AT444" s="221" t="s">
        <v>177</v>
      </c>
      <c r="AU444" s="221" t="s">
        <v>188</v>
      </c>
      <c r="AY444" s="16" t="s">
        <v>175</v>
      </c>
      <c r="BE444" s="222">
        <f t="shared" si="24"/>
        <v>0</v>
      </c>
      <c r="BF444" s="222">
        <f t="shared" si="25"/>
        <v>0</v>
      </c>
      <c r="BG444" s="222">
        <f t="shared" si="26"/>
        <v>0</v>
      </c>
      <c r="BH444" s="222">
        <f t="shared" si="27"/>
        <v>0</v>
      </c>
      <c r="BI444" s="222">
        <f t="shared" si="28"/>
        <v>0</v>
      </c>
      <c r="BJ444" s="16" t="s">
        <v>80</v>
      </c>
      <c r="BK444" s="222">
        <f t="shared" si="29"/>
        <v>0</v>
      </c>
      <c r="BL444" s="16" t="s">
        <v>181</v>
      </c>
      <c r="BM444" s="221" t="s">
        <v>910</v>
      </c>
    </row>
    <row r="445" spans="1:65" s="2" customFormat="1" ht="21.75" customHeight="1">
      <c r="A445" s="33"/>
      <c r="B445" s="34"/>
      <c r="C445" s="209" t="s">
        <v>911</v>
      </c>
      <c r="D445" s="209" t="s">
        <v>177</v>
      </c>
      <c r="E445" s="210" t="s">
        <v>912</v>
      </c>
      <c r="F445" s="211" t="s">
        <v>913</v>
      </c>
      <c r="G445" s="212" t="s">
        <v>552</v>
      </c>
      <c r="H445" s="213">
        <v>4</v>
      </c>
      <c r="I445" s="214"/>
      <c r="J445" s="215">
        <f t="shared" si="20"/>
        <v>0</v>
      </c>
      <c r="K445" s="216"/>
      <c r="L445" s="38"/>
      <c r="M445" s="217" t="s">
        <v>1</v>
      </c>
      <c r="N445" s="218" t="s">
        <v>38</v>
      </c>
      <c r="O445" s="70"/>
      <c r="P445" s="219">
        <f t="shared" si="21"/>
        <v>0</v>
      </c>
      <c r="Q445" s="219">
        <v>0</v>
      </c>
      <c r="R445" s="219">
        <f t="shared" si="22"/>
        <v>0</v>
      </c>
      <c r="S445" s="219">
        <v>0</v>
      </c>
      <c r="T445" s="220">
        <f t="shared" si="23"/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221" t="s">
        <v>181</v>
      </c>
      <c r="AT445" s="221" t="s">
        <v>177</v>
      </c>
      <c r="AU445" s="221" t="s">
        <v>188</v>
      </c>
      <c r="AY445" s="16" t="s">
        <v>175</v>
      </c>
      <c r="BE445" s="222">
        <f t="shared" si="24"/>
        <v>0</v>
      </c>
      <c r="BF445" s="222">
        <f t="shared" si="25"/>
        <v>0</v>
      </c>
      <c r="BG445" s="222">
        <f t="shared" si="26"/>
        <v>0</v>
      </c>
      <c r="BH445" s="222">
        <f t="shared" si="27"/>
        <v>0</v>
      </c>
      <c r="BI445" s="222">
        <f t="shared" si="28"/>
        <v>0</v>
      </c>
      <c r="BJ445" s="16" t="s">
        <v>80</v>
      </c>
      <c r="BK445" s="222">
        <f t="shared" si="29"/>
        <v>0</v>
      </c>
      <c r="BL445" s="16" t="s">
        <v>181</v>
      </c>
      <c r="BM445" s="221" t="s">
        <v>914</v>
      </c>
    </row>
    <row r="446" spans="1:65" s="2" customFormat="1" ht="21.75" customHeight="1">
      <c r="A446" s="33"/>
      <c r="B446" s="34"/>
      <c r="C446" s="209" t="s">
        <v>915</v>
      </c>
      <c r="D446" s="209" t="s">
        <v>177</v>
      </c>
      <c r="E446" s="210" t="s">
        <v>916</v>
      </c>
      <c r="F446" s="211" t="s">
        <v>917</v>
      </c>
      <c r="G446" s="212" t="s">
        <v>552</v>
      </c>
      <c r="H446" s="213">
        <v>4</v>
      </c>
      <c r="I446" s="214"/>
      <c r="J446" s="215">
        <f t="shared" si="20"/>
        <v>0</v>
      </c>
      <c r="K446" s="216"/>
      <c r="L446" s="38"/>
      <c r="M446" s="217" t="s">
        <v>1</v>
      </c>
      <c r="N446" s="218" t="s">
        <v>38</v>
      </c>
      <c r="O446" s="70"/>
      <c r="P446" s="219">
        <f t="shared" si="21"/>
        <v>0</v>
      </c>
      <c r="Q446" s="219">
        <v>0</v>
      </c>
      <c r="R446" s="219">
        <f t="shared" si="22"/>
        <v>0</v>
      </c>
      <c r="S446" s="219">
        <v>0</v>
      </c>
      <c r="T446" s="220">
        <f t="shared" si="23"/>
        <v>0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221" t="s">
        <v>181</v>
      </c>
      <c r="AT446" s="221" t="s">
        <v>177</v>
      </c>
      <c r="AU446" s="221" t="s">
        <v>188</v>
      </c>
      <c r="AY446" s="16" t="s">
        <v>175</v>
      </c>
      <c r="BE446" s="222">
        <f t="shared" si="24"/>
        <v>0</v>
      </c>
      <c r="BF446" s="222">
        <f t="shared" si="25"/>
        <v>0</v>
      </c>
      <c r="BG446" s="222">
        <f t="shared" si="26"/>
        <v>0</v>
      </c>
      <c r="BH446" s="222">
        <f t="shared" si="27"/>
        <v>0</v>
      </c>
      <c r="BI446" s="222">
        <f t="shared" si="28"/>
        <v>0</v>
      </c>
      <c r="BJ446" s="16" t="s">
        <v>80</v>
      </c>
      <c r="BK446" s="222">
        <f t="shared" si="29"/>
        <v>0</v>
      </c>
      <c r="BL446" s="16" t="s">
        <v>181</v>
      </c>
      <c r="BM446" s="221" t="s">
        <v>918</v>
      </c>
    </row>
    <row r="447" spans="1:65" s="2" customFormat="1" ht="21.75" customHeight="1">
      <c r="A447" s="33"/>
      <c r="B447" s="34"/>
      <c r="C447" s="209" t="s">
        <v>919</v>
      </c>
      <c r="D447" s="209" t="s">
        <v>177</v>
      </c>
      <c r="E447" s="210" t="s">
        <v>920</v>
      </c>
      <c r="F447" s="211" t="s">
        <v>921</v>
      </c>
      <c r="G447" s="212" t="s">
        <v>552</v>
      </c>
      <c r="H447" s="213">
        <v>4</v>
      </c>
      <c r="I447" s="214"/>
      <c r="J447" s="215">
        <f t="shared" si="20"/>
        <v>0</v>
      </c>
      <c r="K447" s="216"/>
      <c r="L447" s="38"/>
      <c r="M447" s="217" t="s">
        <v>1</v>
      </c>
      <c r="N447" s="218" t="s">
        <v>38</v>
      </c>
      <c r="O447" s="70"/>
      <c r="P447" s="219">
        <f t="shared" si="21"/>
        <v>0</v>
      </c>
      <c r="Q447" s="219">
        <v>0</v>
      </c>
      <c r="R447" s="219">
        <f t="shared" si="22"/>
        <v>0</v>
      </c>
      <c r="S447" s="219">
        <v>0</v>
      </c>
      <c r="T447" s="220">
        <f t="shared" si="23"/>
        <v>0</v>
      </c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R447" s="221" t="s">
        <v>181</v>
      </c>
      <c r="AT447" s="221" t="s">
        <v>177</v>
      </c>
      <c r="AU447" s="221" t="s">
        <v>188</v>
      </c>
      <c r="AY447" s="16" t="s">
        <v>175</v>
      </c>
      <c r="BE447" s="222">
        <f t="shared" si="24"/>
        <v>0</v>
      </c>
      <c r="BF447" s="222">
        <f t="shared" si="25"/>
        <v>0</v>
      </c>
      <c r="BG447" s="222">
        <f t="shared" si="26"/>
        <v>0</v>
      </c>
      <c r="BH447" s="222">
        <f t="shared" si="27"/>
        <v>0</v>
      </c>
      <c r="BI447" s="222">
        <f t="shared" si="28"/>
        <v>0</v>
      </c>
      <c r="BJ447" s="16" t="s">
        <v>80</v>
      </c>
      <c r="BK447" s="222">
        <f t="shared" si="29"/>
        <v>0</v>
      </c>
      <c r="BL447" s="16" t="s">
        <v>181</v>
      </c>
      <c r="BM447" s="221" t="s">
        <v>922</v>
      </c>
    </row>
    <row r="448" spans="1:65" s="2" customFormat="1" ht="16.5" customHeight="1">
      <c r="A448" s="33"/>
      <c r="B448" s="34"/>
      <c r="C448" s="209" t="s">
        <v>923</v>
      </c>
      <c r="D448" s="209" t="s">
        <v>177</v>
      </c>
      <c r="E448" s="210" t="s">
        <v>924</v>
      </c>
      <c r="F448" s="211" t="s">
        <v>925</v>
      </c>
      <c r="G448" s="212" t="s">
        <v>552</v>
      </c>
      <c r="H448" s="213">
        <v>4</v>
      </c>
      <c r="I448" s="214"/>
      <c r="J448" s="215">
        <f t="shared" si="20"/>
        <v>0</v>
      </c>
      <c r="K448" s="216"/>
      <c r="L448" s="38"/>
      <c r="M448" s="217" t="s">
        <v>1</v>
      </c>
      <c r="N448" s="218" t="s">
        <v>38</v>
      </c>
      <c r="O448" s="70"/>
      <c r="P448" s="219">
        <f t="shared" si="21"/>
        <v>0</v>
      </c>
      <c r="Q448" s="219">
        <v>0</v>
      </c>
      <c r="R448" s="219">
        <f t="shared" si="22"/>
        <v>0</v>
      </c>
      <c r="S448" s="219">
        <v>0</v>
      </c>
      <c r="T448" s="220">
        <f t="shared" si="23"/>
        <v>0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221" t="s">
        <v>181</v>
      </c>
      <c r="AT448" s="221" t="s">
        <v>177</v>
      </c>
      <c r="AU448" s="221" t="s">
        <v>188</v>
      </c>
      <c r="AY448" s="16" t="s">
        <v>175</v>
      </c>
      <c r="BE448" s="222">
        <f t="shared" si="24"/>
        <v>0</v>
      </c>
      <c r="BF448" s="222">
        <f t="shared" si="25"/>
        <v>0</v>
      </c>
      <c r="BG448" s="222">
        <f t="shared" si="26"/>
        <v>0</v>
      </c>
      <c r="BH448" s="222">
        <f t="shared" si="27"/>
        <v>0</v>
      </c>
      <c r="BI448" s="222">
        <f t="shared" si="28"/>
        <v>0</v>
      </c>
      <c r="BJ448" s="16" t="s">
        <v>80</v>
      </c>
      <c r="BK448" s="222">
        <f t="shared" si="29"/>
        <v>0</v>
      </c>
      <c r="BL448" s="16" t="s">
        <v>181</v>
      </c>
      <c r="BM448" s="221" t="s">
        <v>926</v>
      </c>
    </row>
    <row r="449" spans="1:65" s="2" customFormat="1" ht="21.75" customHeight="1">
      <c r="A449" s="33"/>
      <c r="B449" s="34"/>
      <c r="C449" s="209" t="s">
        <v>927</v>
      </c>
      <c r="D449" s="209" t="s">
        <v>177</v>
      </c>
      <c r="E449" s="210" t="s">
        <v>928</v>
      </c>
      <c r="F449" s="211" t="s">
        <v>929</v>
      </c>
      <c r="G449" s="212" t="s">
        <v>180</v>
      </c>
      <c r="H449" s="213">
        <v>30</v>
      </c>
      <c r="I449" s="214"/>
      <c r="J449" s="215">
        <f t="shared" si="20"/>
        <v>0</v>
      </c>
      <c r="K449" s="216"/>
      <c r="L449" s="38"/>
      <c r="M449" s="217" t="s">
        <v>1</v>
      </c>
      <c r="N449" s="218" t="s">
        <v>38</v>
      </c>
      <c r="O449" s="70"/>
      <c r="P449" s="219">
        <f t="shared" si="21"/>
        <v>0</v>
      </c>
      <c r="Q449" s="219">
        <v>0</v>
      </c>
      <c r="R449" s="219">
        <f t="shared" si="22"/>
        <v>0</v>
      </c>
      <c r="S449" s="219">
        <v>0</v>
      </c>
      <c r="T449" s="220">
        <f t="shared" si="23"/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221" t="s">
        <v>181</v>
      </c>
      <c r="AT449" s="221" t="s">
        <v>177</v>
      </c>
      <c r="AU449" s="221" t="s">
        <v>188</v>
      </c>
      <c r="AY449" s="16" t="s">
        <v>175</v>
      </c>
      <c r="BE449" s="222">
        <f t="shared" si="24"/>
        <v>0</v>
      </c>
      <c r="BF449" s="222">
        <f t="shared" si="25"/>
        <v>0</v>
      </c>
      <c r="BG449" s="222">
        <f t="shared" si="26"/>
        <v>0</v>
      </c>
      <c r="BH449" s="222">
        <f t="shared" si="27"/>
        <v>0</v>
      </c>
      <c r="BI449" s="222">
        <f t="shared" si="28"/>
        <v>0</v>
      </c>
      <c r="BJ449" s="16" t="s">
        <v>80</v>
      </c>
      <c r="BK449" s="222">
        <f t="shared" si="29"/>
        <v>0</v>
      </c>
      <c r="BL449" s="16" t="s">
        <v>181</v>
      </c>
      <c r="BM449" s="221" t="s">
        <v>930</v>
      </c>
    </row>
    <row r="450" spans="1:65" s="2" customFormat="1" ht="21.75" customHeight="1">
      <c r="A450" s="33"/>
      <c r="B450" s="34"/>
      <c r="C450" s="209" t="s">
        <v>931</v>
      </c>
      <c r="D450" s="209" t="s">
        <v>177</v>
      </c>
      <c r="E450" s="210" t="s">
        <v>932</v>
      </c>
      <c r="F450" s="211" t="s">
        <v>933</v>
      </c>
      <c r="G450" s="212" t="s">
        <v>552</v>
      </c>
      <c r="H450" s="213">
        <v>4</v>
      </c>
      <c r="I450" s="214"/>
      <c r="J450" s="215">
        <f t="shared" si="20"/>
        <v>0</v>
      </c>
      <c r="K450" s="216"/>
      <c r="L450" s="38"/>
      <c r="M450" s="217" t="s">
        <v>1</v>
      </c>
      <c r="N450" s="218" t="s">
        <v>38</v>
      </c>
      <c r="O450" s="70"/>
      <c r="P450" s="219">
        <f t="shared" si="21"/>
        <v>0</v>
      </c>
      <c r="Q450" s="219">
        <v>0</v>
      </c>
      <c r="R450" s="219">
        <f t="shared" si="22"/>
        <v>0</v>
      </c>
      <c r="S450" s="219">
        <v>0</v>
      </c>
      <c r="T450" s="220">
        <f t="shared" si="23"/>
        <v>0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221" t="s">
        <v>181</v>
      </c>
      <c r="AT450" s="221" t="s">
        <v>177</v>
      </c>
      <c r="AU450" s="221" t="s">
        <v>188</v>
      </c>
      <c r="AY450" s="16" t="s">
        <v>175</v>
      </c>
      <c r="BE450" s="222">
        <f t="shared" si="24"/>
        <v>0</v>
      </c>
      <c r="BF450" s="222">
        <f t="shared" si="25"/>
        <v>0</v>
      </c>
      <c r="BG450" s="222">
        <f t="shared" si="26"/>
        <v>0</v>
      </c>
      <c r="BH450" s="222">
        <f t="shared" si="27"/>
        <v>0</v>
      </c>
      <c r="BI450" s="222">
        <f t="shared" si="28"/>
        <v>0</v>
      </c>
      <c r="BJ450" s="16" t="s">
        <v>80</v>
      </c>
      <c r="BK450" s="222">
        <f t="shared" si="29"/>
        <v>0</v>
      </c>
      <c r="BL450" s="16" t="s">
        <v>181</v>
      </c>
      <c r="BM450" s="221" t="s">
        <v>934</v>
      </c>
    </row>
    <row r="451" spans="1:65" s="2" customFormat="1" ht="21.75" customHeight="1">
      <c r="A451" s="33"/>
      <c r="B451" s="34"/>
      <c r="C451" s="209" t="s">
        <v>935</v>
      </c>
      <c r="D451" s="209" t="s">
        <v>177</v>
      </c>
      <c r="E451" s="210" t="s">
        <v>936</v>
      </c>
      <c r="F451" s="211" t="s">
        <v>937</v>
      </c>
      <c r="G451" s="212" t="s">
        <v>552</v>
      </c>
      <c r="H451" s="213">
        <v>4</v>
      </c>
      <c r="I451" s="214"/>
      <c r="J451" s="215">
        <f t="shared" si="20"/>
        <v>0</v>
      </c>
      <c r="K451" s="216"/>
      <c r="L451" s="38"/>
      <c r="M451" s="217" t="s">
        <v>1</v>
      </c>
      <c r="N451" s="218" t="s">
        <v>38</v>
      </c>
      <c r="O451" s="70"/>
      <c r="P451" s="219">
        <f t="shared" si="21"/>
        <v>0</v>
      </c>
      <c r="Q451" s="219">
        <v>0</v>
      </c>
      <c r="R451" s="219">
        <f t="shared" si="22"/>
        <v>0</v>
      </c>
      <c r="S451" s="219">
        <v>0</v>
      </c>
      <c r="T451" s="220">
        <f t="shared" si="23"/>
        <v>0</v>
      </c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R451" s="221" t="s">
        <v>181</v>
      </c>
      <c r="AT451" s="221" t="s">
        <v>177</v>
      </c>
      <c r="AU451" s="221" t="s">
        <v>188</v>
      </c>
      <c r="AY451" s="16" t="s">
        <v>175</v>
      </c>
      <c r="BE451" s="222">
        <f t="shared" si="24"/>
        <v>0</v>
      </c>
      <c r="BF451" s="222">
        <f t="shared" si="25"/>
        <v>0</v>
      </c>
      <c r="BG451" s="222">
        <f t="shared" si="26"/>
        <v>0</v>
      </c>
      <c r="BH451" s="222">
        <f t="shared" si="27"/>
        <v>0</v>
      </c>
      <c r="BI451" s="222">
        <f t="shared" si="28"/>
        <v>0</v>
      </c>
      <c r="BJ451" s="16" t="s">
        <v>80</v>
      </c>
      <c r="BK451" s="222">
        <f t="shared" si="29"/>
        <v>0</v>
      </c>
      <c r="BL451" s="16" t="s">
        <v>181</v>
      </c>
      <c r="BM451" s="221" t="s">
        <v>938</v>
      </c>
    </row>
    <row r="452" spans="1:65" s="2" customFormat="1" ht="21.75" customHeight="1">
      <c r="A452" s="33"/>
      <c r="B452" s="34"/>
      <c r="C452" s="209" t="s">
        <v>939</v>
      </c>
      <c r="D452" s="209" t="s">
        <v>177</v>
      </c>
      <c r="E452" s="210" t="s">
        <v>940</v>
      </c>
      <c r="F452" s="211" t="s">
        <v>941</v>
      </c>
      <c r="G452" s="212" t="s">
        <v>552</v>
      </c>
      <c r="H452" s="213">
        <v>4</v>
      </c>
      <c r="I452" s="214"/>
      <c r="J452" s="215">
        <f t="shared" si="20"/>
        <v>0</v>
      </c>
      <c r="K452" s="216"/>
      <c r="L452" s="38"/>
      <c r="M452" s="217" t="s">
        <v>1</v>
      </c>
      <c r="N452" s="218" t="s">
        <v>38</v>
      </c>
      <c r="O452" s="70"/>
      <c r="P452" s="219">
        <f t="shared" si="21"/>
        <v>0</v>
      </c>
      <c r="Q452" s="219">
        <v>0</v>
      </c>
      <c r="R452" s="219">
        <f t="shared" si="22"/>
        <v>0</v>
      </c>
      <c r="S452" s="219">
        <v>0</v>
      </c>
      <c r="T452" s="220">
        <f t="shared" si="23"/>
        <v>0</v>
      </c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R452" s="221" t="s">
        <v>181</v>
      </c>
      <c r="AT452" s="221" t="s">
        <v>177</v>
      </c>
      <c r="AU452" s="221" t="s">
        <v>188</v>
      </c>
      <c r="AY452" s="16" t="s">
        <v>175</v>
      </c>
      <c r="BE452" s="222">
        <f t="shared" si="24"/>
        <v>0</v>
      </c>
      <c r="BF452" s="222">
        <f t="shared" si="25"/>
        <v>0</v>
      </c>
      <c r="BG452" s="222">
        <f t="shared" si="26"/>
        <v>0</v>
      </c>
      <c r="BH452" s="222">
        <f t="shared" si="27"/>
        <v>0</v>
      </c>
      <c r="BI452" s="222">
        <f t="shared" si="28"/>
        <v>0</v>
      </c>
      <c r="BJ452" s="16" t="s">
        <v>80</v>
      </c>
      <c r="BK452" s="222">
        <f t="shared" si="29"/>
        <v>0</v>
      </c>
      <c r="BL452" s="16" t="s">
        <v>181</v>
      </c>
      <c r="BM452" s="221" t="s">
        <v>942</v>
      </c>
    </row>
    <row r="453" spans="1:65" s="12" customFormat="1" ht="20.85" customHeight="1">
      <c r="B453" s="193"/>
      <c r="C453" s="194"/>
      <c r="D453" s="195" t="s">
        <v>72</v>
      </c>
      <c r="E453" s="207" t="s">
        <v>943</v>
      </c>
      <c r="F453" s="207" t="s">
        <v>944</v>
      </c>
      <c r="G453" s="194"/>
      <c r="H453" s="194"/>
      <c r="I453" s="197"/>
      <c r="J453" s="208">
        <f>BK453</f>
        <v>0</v>
      </c>
      <c r="K453" s="194"/>
      <c r="L453" s="199"/>
      <c r="M453" s="200"/>
      <c r="N453" s="201"/>
      <c r="O453" s="201"/>
      <c r="P453" s="202">
        <f>SUM(P454:P487)</f>
        <v>0</v>
      </c>
      <c r="Q453" s="201"/>
      <c r="R453" s="202">
        <f>SUM(R454:R487)</f>
        <v>19.507874999999991</v>
      </c>
      <c r="S453" s="201"/>
      <c r="T453" s="203">
        <f>SUM(T454:T487)</f>
        <v>0</v>
      </c>
      <c r="AR453" s="204" t="s">
        <v>80</v>
      </c>
      <c r="AT453" s="205" t="s">
        <v>72</v>
      </c>
      <c r="AU453" s="205" t="s">
        <v>82</v>
      </c>
      <c r="AY453" s="204" t="s">
        <v>175</v>
      </c>
      <c r="BK453" s="206">
        <f>SUM(BK454:BK487)</f>
        <v>0</v>
      </c>
    </row>
    <row r="454" spans="1:65" s="2" customFormat="1" ht="21.75" customHeight="1">
      <c r="A454" s="33"/>
      <c r="B454" s="34"/>
      <c r="C454" s="209" t="s">
        <v>945</v>
      </c>
      <c r="D454" s="209" t="s">
        <v>177</v>
      </c>
      <c r="E454" s="210" t="s">
        <v>946</v>
      </c>
      <c r="F454" s="211" t="s">
        <v>947</v>
      </c>
      <c r="G454" s="212" t="s">
        <v>552</v>
      </c>
      <c r="H454" s="213">
        <v>49</v>
      </c>
      <c r="I454" s="214"/>
      <c r="J454" s="215">
        <f>ROUND(I454*H454,2)</f>
        <v>0</v>
      </c>
      <c r="K454" s="216"/>
      <c r="L454" s="38"/>
      <c r="M454" s="217" t="s">
        <v>1</v>
      </c>
      <c r="N454" s="218" t="s">
        <v>38</v>
      </c>
      <c r="O454" s="70"/>
      <c r="P454" s="219">
        <f>O454*H454</f>
        <v>0</v>
      </c>
      <c r="Q454" s="219">
        <v>0</v>
      </c>
      <c r="R454" s="219">
        <f>Q454*H454</f>
        <v>0</v>
      </c>
      <c r="S454" s="219">
        <v>0</v>
      </c>
      <c r="T454" s="220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221" t="s">
        <v>181</v>
      </c>
      <c r="AT454" s="221" t="s">
        <v>177</v>
      </c>
      <c r="AU454" s="221" t="s">
        <v>188</v>
      </c>
      <c r="AY454" s="16" t="s">
        <v>175</v>
      </c>
      <c r="BE454" s="222">
        <f>IF(N454="základní",J454,0)</f>
        <v>0</v>
      </c>
      <c r="BF454" s="222">
        <f>IF(N454="snížená",J454,0)</f>
        <v>0</v>
      </c>
      <c r="BG454" s="222">
        <f>IF(N454="zákl. přenesená",J454,0)</f>
        <v>0</v>
      </c>
      <c r="BH454" s="222">
        <f>IF(N454="sníž. přenesená",J454,0)</f>
        <v>0</v>
      </c>
      <c r="BI454" s="222">
        <f>IF(N454="nulová",J454,0)</f>
        <v>0</v>
      </c>
      <c r="BJ454" s="16" t="s">
        <v>80</v>
      </c>
      <c r="BK454" s="222">
        <f>ROUND(I454*H454,2)</f>
        <v>0</v>
      </c>
      <c r="BL454" s="16" t="s">
        <v>181</v>
      </c>
      <c r="BM454" s="221" t="s">
        <v>948</v>
      </c>
    </row>
    <row r="455" spans="1:65" s="13" customFormat="1" ht="11.25">
      <c r="B455" s="223"/>
      <c r="C455" s="224"/>
      <c r="D455" s="225" t="s">
        <v>183</v>
      </c>
      <c r="E455" s="226" t="s">
        <v>1</v>
      </c>
      <c r="F455" s="227" t="s">
        <v>949</v>
      </c>
      <c r="G455" s="224"/>
      <c r="H455" s="228">
        <v>49</v>
      </c>
      <c r="I455" s="229"/>
      <c r="J455" s="224"/>
      <c r="K455" s="224"/>
      <c r="L455" s="230"/>
      <c r="M455" s="231"/>
      <c r="N455" s="232"/>
      <c r="O455" s="232"/>
      <c r="P455" s="232"/>
      <c r="Q455" s="232"/>
      <c r="R455" s="232"/>
      <c r="S455" s="232"/>
      <c r="T455" s="233"/>
      <c r="AT455" s="234" t="s">
        <v>183</v>
      </c>
      <c r="AU455" s="234" t="s">
        <v>188</v>
      </c>
      <c r="AV455" s="13" t="s">
        <v>82</v>
      </c>
      <c r="AW455" s="13" t="s">
        <v>30</v>
      </c>
      <c r="AX455" s="13" t="s">
        <v>80</v>
      </c>
      <c r="AY455" s="234" t="s">
        <v>175</v>
      </c>
    </row>
    <row r="456" spans="1:65" s="2" customFormat="1" ht="16.5" customHeight="1">
      <c r="A456" s="33"/>
      <c r="B456" s="34"/>
      <c r="C456" s="246" t="s">
        <v>950</v>
      </c>
      <c r="D456" s="246" t="s">
        <v>285</v>
      </c>
      <c r="E456" s="247" t="s">
        <v>951</v>
      </c>
      <c r="F456" s="248" t="s">
        <v>952</v>
      </c>
      <c r="G456" s="249" t="s">
        <v>244</v>
      </c>
      <c r="H456" s="250">
        <v>49</v>
      </c>
      <c r="I456" s="251"/>
      <c r="J456" s="252">
        <f>ROUND(I456*H456,2)</f>
        <v>0</v>
      </c>
      <c r="K456" s="253"/>
      <c r="L456" s="254"/>
      <c r="M456" s="255" t="s">
        <v>1</v>
      </c>
      <c r="N456" s="256" t="s">
        <v>38</v>
      </c>
      <c r="O456" s="70"/>
      <c r="P456" s="219">
        <f>O456*H456</f>
        <v>0</v>
      </c>
      <c r="Q456" s="219">
        <v>0.22</v>
      </c>
      <c r="R456" s="219">
        <f>Q456*H456</f>
        <v>10.78</v>
      </c>
      <c r="S456" s="219">
        <v>0</v>
      </c>
      <c r="T456" s="220">
        <f>S456*H456</f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221" t="s">
        <v>209</v>
      </c>
      <c r="AT456" s="221" t="s">
        <v>285</v>
      </c>
      <c r="AU456" s="221" t="s">
        <v>188</v>
      </c>
      <c r="AY456" s="16" t="s">
        <v>175</v>
      </c>
      <c r="BE456" s="222">
        <f>IF(N456="základní",J456,0)</f>
        <v>0</v>
      </c>
      <c r="BF456" s="222">
        <f>IF(N456="snížená",J456,0)</f>
        <v>0</v>
      </c>
      <c r="BG456" s="222">
        <f>IF(N456="zákl. přenesená",J456,0)</f>
        <v>0</v>
      </c>
      <c r="BH456" s="222">
        <f>IF(N456="sníž. přenesená",J456,0)</f>
        <v>0</v>
      </c>
      <c r="BI456" s="222">
        <f>IF(N456="nulová",J456,0)</f>
        <v>0</v>
      </c>
      <c r="BJ456" s="16" t="s">
        <v>80</v>
      </c>
      <c r="BK456" s="222">
        <f>ROUND(I456*H456,2)</f>
        <v>0</v>
      </c>
      <c r="BL456" s="16" t="s">
        <v>181</v>
      </c>
      <c r="BM456" s="221" t="s">
        <v>953</v>
      </c>
    </row>
    <row r="457" spans="1:65" s="2" customFormat="1" ht="21.75" customHeight="1">
      <c r="A457" s="33"/>
      <c r="B457" s="34"/>
      <c r="C457" s="209" t="s">
        <v>954</v>
      </c>
      <c r="D457" s="209" t="s">
        <v>177</v>
      </c>
      <c r="E457" s="210" t="s">
        <v>955</v>
      </c>
      <c r="F457" s="211" t="s">
        <v>956</v>
      </c>
      <c r="G457" s="212" t="s">
        <v>552</v>
      </c>
      <c r="H457" s="213">
        <v>350</v>
      </c>
      <c r="I457" s="214"/>
      <c r="J457" s="215">
        <f>ROUND(I457*H457,2)</f>
        <v>0</v>
      </c>
      <c r="K457" s="216"/>
      <c r="L457" s="38"/>
      <c r="M457" s="217" t="s">
        <v>1</v>
      </c>
      <c r="N457" s="218" t="s">
        <v>38</v>
      </c>
      <c r="O457" s="70"/>
      <c r="P457" s="219">
        <f>O457*H457</f>
        <v>0</v>
      </c>
      <c r="Q457" s="219">
        <v>0</v>
      </c>
      <c r="R457" s="219">
        <f>Q457*H457</f>
        <v>0</v>
      </c>
      <c r="S457" s="219">
        <v>0</v>
      </c>
      <c r="T457" s="220">
        <f>S457*H457</f>
        <v>0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221" t="s">
        <v>181</v>
      </c>
      <c r="AT457" s="221" t="s">
        <v>177</v>
      </c>
      <c r="AU457" s="221" t="s">
        <v>188</v>
      </c>
      <c r="AY457" s="16" t="s">
        <v>175</v>
      </c>
      <c r="BE457" s="222">
        <f>IF(N457="základní",J457,0)</f>
        <v>0</v>
      </c>
      <c r="BF457" s="222">
        <f>IF(N457="snížená",J457,0)</f>
        <v>0</v>
      </c>
      <c r="BG457" s="222">
        <f>IF(N457="zákl. přenesená",J457,0)</f>
        <v>0</v>
      </c>
      <c r="BH457" s="222">
        <f>IF(N457="sníž. přenesená",J457,0)</f>
        <v>0</v>
      </c>
      <c r="BI457" s="222">
        <f>IF(N457="nulová",J457,0)</f>
        <v>0</v>
      </c>
      <c r="BJ457" s="16" t="s">
        <v>80</v>
      </c>
      <c r="BK457" s="222">
        <f>ROUND(I457*H457,2)</f>
        <v>0</v>
      </c>
      <c r="BL457" s="16" t="s">
        <v>181</v>
      </c>
      <c r="BM457" s="221" t="s">
        <v>957</v>
      </c>
    </row>
    <row r="458" spans="1:65" s="13" customFormat="1" ht="11.25">
      <c r="B458" s="223"/>
      <c r="C458" s="224"/>
      <c r="D458" s="225" t="s">
        <v>183</v>
      </c>
      <c r="E458" s="226" t="s">
        <v>1</v>
      </c>
      <c r="F458" s="227" t="s">
        <v>958</v>
      </c>
      <c r="G458" s="224"/>
      <c r="H458" s="228">
        <v>350</v>
      </c>
      <c r="I458" s="229"/>
      <c r="J458" s="224"/>
      <c r="K458" s="224"/>
      <c r="L458" s="230"/>
      <c r="M458" s="231"/>
      <c r="N458" s="232"/>
      <c r="O458" s="232"/>
      <c r="P458" s="232"/>
      <c r="Q458" s="232"/>
      <c r="R458" s="232"/>
      <c r="S458" s="232"/>
      <c r="T458" s="233"/>
      <c r="AT458" s="234" t="s">
        <v>183</v>
      </c>
      <c r="AU458" s="234" t="s">
        <v>188</v>
      </c>
      <c r="AV458" s="13" t="s">
        <v>82</v>
      </c>
      <c r="AW458" s="13" t="s">
        <v>30</v>
      </c>
      <c r="AX458" s="13" t="s">
        <v>80</v>
      </c>
      <c r="AY458" s="234" t="s">
        <v>175</v>
      </c>
    </row>
    <row r="459" spans="1:65" s="2" customFormat="1" ht="21.75" customHeight="1">
      <c r="A459" s="33"/>
      <c r="B459" s="34"/>
      <c r="C459" s="209" t="s">
        <v>959</v>
      </c>
      <c r="D459" s="209" t="s">
        <v>177</v>
      </c>
      <c r="E459" s="210" t="s">
        <v>960</v>
      </c>
      <c r="F459" s="211" t="s">
        <v>961</v>
      </c>
      <c r="G459" s="212" t="s">
        <v>552</v>
      </c>
      <c r="H459" s="213">
        <v>350</v>
      </c>
      <c r="I459" s="214"/>
      <c r="J459" s="215">
        <f t="shared" ref="J459:J476" si="30">ROUND(I459*H459,2)</f>
        <v>0</v>
      </c>
      <c r="K459" s="216"/>
      <c r="L459" s="38"/>
      <c r="M459" s="217" t="s">
        <v>1</v>
      </c>
      <c r="N459" s="218" t="s">
        <v>38</v>
      </c>
      <c r="O459" s="70"/>
      <c r="P459" s="219">
        <f t="shared" ref="P459:P476" si="31">O459*H459</f>
        <v>0</v>
      </c>
      <c r="Q459" s="219">
        <v>0</v>
      </c>
      <c r="R459" s="219">
        <f t="shared" ref="R459:R476" si="32">Q459*H459</f>
        <v>0</v>
      </c>
      <c r="S459" s="219">
        <v>0</v>
      </c>
      <c r="T459" s="220">
        <f t="shared" ref="T459:T476" si="33"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221" t="s">
        <v>181</v>
      </c>
      <c r="AT459" s="221" t="s">
        <v>177</v>
      </c>
      <c r="AU459" s="221" t="s">
        <v>188</v>
      </c>
      <c r="AY459" s="16" t="s">
        <v>175</v>
      </c>
      <c r="BE459" s="222">
        <f t="shared" ref="BE459:BE476" si="34">IF(N459="základní",J459,0)</f>
        <v>0</v>
      </c>
      <c r="BF459" s="222">
        <f t="shared" ref="BF459:BF476" si="35">IF(N459="snížená",J459,0)</f>
        <v>0</v>
      </c>
      <c r="BG459" s="222">
        <f t="shared" ref="BG459:BG476" si="36">IF(N459="zákl. přenesená",J459,0)</f>
        <v>0</v>
      </c>
      <c r="BH459" s="222">
        <f t="shared" ref="BH459:BH476" si="37">IF(N459="sníž. přenesená",J459,0)</f>
        <v>0</v>
      </c>
      <c r="BI459" s="222">
        <f t="shared" ref="BI459:BI476" si="38">IF(N459="nulová",J459,0)</f>
        <v>0</v>
      </c>
      <c r="BJ459" s="16" t="s">
        <v>80</v>
      </c>
      <c r="BK459" s="222">
        <f t="shared" ref="BK459:BK476" si="39">ROUND(I459*H459,2)</f>
        <v>0</v>
      </c>
      <c r="BL459" s="16" t="s">
        <v>181</v>
      </c>
      <c r="BM459" s="221" t="s">
        <v>962</v>
      </c>
    </row>
    <row r="460" spans="1:65" s="2" customFormat="1" ht="21.75" customHeight="1">
      <c r="A460" s="33"/>
      <c r="B460" s="34"/>
      <c r="C460" s="246" t="s">
        <v>963</v>
      </c>
      <c r="D460" s="246" t="s">
        <v>285</v>
      </c>
      <c r="E460" s="247" t="s">
        <v>964</v>
      </c>
      <c r="F460" s="248" t="s">
        <v>965</v>
      </c>
      <c r="G460" s="249" t="s">
        <v>552</v>
      </c>
      <c r="H460" s="250">
        <v>350</v>
      </c>
      <c r="I460" s="251"/>
      <c r="J460" s="252">
        <f t="shared" si="30"/>
        <v>0</v>
      </c>
      <c r="K460" s="253"/>
      <c r="L460" s="254"/>
      <c r="M460" s="255" t="s">
        <v>1</v>
      </c>
      <c r="N460" s="256" t="s">
        <v>38</v>
      </c>
      <c r="O460" s="70"/>
      <c r="P460" s="219">
        <f t="shared" si="31"/>
        <v>0</v>
      </c>
      <c r="Q460" s="219">
        <v>1.7999999999999999E-2</v>
      </c>
      <c r="R460" s="219">
        <f t="shared" si="32"/>
        <v>6.3</v>
      </c>
      <c r="S460" s="219">
        <v>0</v>
      </c>
      <c r="T460" s="220">
        <f t="shared" si="33"/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221" t="s">
        <v>209</v>
      </c>
      <c r="AT460" s="221" t="s">
        <v>285</v>
      </c>
      <c r="AU460" s="221" t="s">
        <v>188</v>
      </c>
      <c r="AY460" s="16" t="s">
        <v>175</v>
      </c>
      <c r="BE460" s="222">
        <f t="shared" si="34"/>
        <v>0</v>
      </c>
      <c r="BF460" s="222">
        <f t="shared" si="35"/>
        <v>0</v>
      </c>
      <c r="BG460" s="222">
        <f t="shared" si="36"/>
        <v>0</v>
      </c>
      <c r="BH460" s="222">
        <f t="shared" si="37"/>
        <v>0</v>
      </c>
      <c r="BI460" s="222">
        <f t="shared" si="38"/>
        <v>0</v>
      </c>
      <c r="BJ460" s="16" t="s">
        <v>80</v>
      </c>
      <c r="BK460" s="222">
        <f t="shared" si="39"/>
        <v>0</v>
      </c>
      <c r="BL460" s="16" t="s">
        <v>181</v>
      </c>
      <c r="BM460" s="221" t="s">
        <v>966</v>
      </c>
    </row>
    <row r="461" spans="1:65" s="2" customFormat="1" ht="21.75" customHeight="1">
      <c r="A461" s="33"/>
      <c r="B461" s="34"/>
      <c r="C461" s="209" t="s">
        <v>967</v>
      </c>
      <c r="D461" s="209" t="s">
        <v>177</v>
      </c>
      <c r="E461" s="210" t="s">
        <v>968</v>
      </c>
      <c r="F461" s="211" t="s">
        <v>969</v>
      </c>
      <c r="G461" s="212" t="s">
        <v>552</v>
      </c>
      <c r="H461" s="213">
        <v>49</v>
      </c>
      <c r="I461" s="214"/>
      <c r="J461" s="215">
        <f t="shared" si="30"/>
        <v>0</v>
      </c>
      <c r="K461" s="216"/>
      <c r="L461" s="38"/>
      <c r="M461" s="217" t="s">
        <v>1</v>
      </c>
      <c r="N461" s="218" t="s">
        <v>38</v>
      </c>
      <c r="O461" s="70"/>
      <c r="P461" s="219">
        <f t="shared" si="31"/>
        <v>0</v>
      </c>
      <c r="Q461" s="219">
        <v>0</v>
      </c>
      <c r="R461" s="219">
        <f t="shared" si="32"/>
        <v>0</v>
      </c>
      <c r="S461" s="219">
        <v>0</v>
      </c>
      <c r="T461" s="220">
        <f t="shared" si="33"/>
        <v>0</v>
      </c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R461" s="221" t="s">
        <v>181</v>
      </c>
      <c r="AT461" s="221" t="s">
        <v>177</v>
      </c>
      <c r="AU461" s="221" t="s">
        <v>188</v>
      </c>
      <c r="AY461" s="16" t="s">
        <v>175</v>
      </c>
      <c r="BE461" s="222">
        <f t="shared" si="34"/>
        <v>0</v>
      </c>
      <c r="BF461" s="222">
        <f t="shared" si="35"/>
        <v>0</v>
      </c>
      <c r="BG461" s="222">
        <f t="shared" si="36"/>
        <v>0</v>
      </c>
      <c r="BH461" s="222">
        <f t="shared" si="37"/>
        <v>0</v>
      </c>
      <c r="BI461" s="222">
        <f t="shared" si="38"/>
        <v>0</v>
      </c>
      <c r="BJ461" s="16" t="s">
        <v>80</v>
      </c>
      <c r="BK461" s="222">
        <f t="shared" si="39"/>
        <v>0</v>
      </c>
      <c r="BL461" s="16" t="s">
        <v>181</v>
      </c>
      <c r="BM461" s="221" t="s">
        <v>970</v>
      </c>
    </row>
    <row r="462" spans="1:65" s="2" customFormat="1" ht="21.75" customHeight="1">
      <c r="A462" s="33"/>
      <c r="B462" s="34"/>
      <c r="C462" s="246" t="s">
        <v>971</v>
      </c>
      <c r="D462" s="246" t="s">
        <v>285</v>
      </c>
      <c r="E462" s="247" t="s">
        <v>972</v>
      </c>
      <c r="F462" s="248" t="s">
        <v>973</v>
      </c>
      <c r="G462" s="249" t="s">
        <v>552</v>
      </c>
      <c r="H462" s="250">
        <v>15</v>
      </c>
      <c r="I462" s="251"/>
      <c r="J462" s="252">
        <f t="shared" si="30"/>
        <v>0</v>
      </c>
      <c r="K462" s="253"/>
      <c r="L462" s="254"/>
      <c r="M462" s="255" t="s">
        <v>1</v>
      </c>
      <c r="N462" s="256" t="s">
        <v>38</v>
      </c>
      <c r="O462" s="70"/>
      <c r="P462" s="219">
        <f t="shared" si="31"/>
        <v>0</v>
      </c>
      <c r="Q462" s="219">
        <v>2.7E-2</v>
      </c>
      <c r="R462" s="219">
        <f t="shared" si="32"/>
        <v>0.40499999999999997</v>
      </c>
      <c r="S462" s="219">
        <v>0</v>
      </c>
      <c r="T462" s="220">
        <f t="shared" si="33"/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221" t="s">
        <v>209</v>
      </c>
      <c r="AT462" s="221" t="s">
        <v>285</v>
      </c>
      <c r="AU462" s="221" t="s">
        <v>188</v>
      </c>
      <c r="AY462" s="16" t="s">
        <v>175</v>
      </c>
      <c r="BE462" s="222">
        <f t="shared" si="34"/>
        <v>0</v>
      </c>
      <c r="BF462" s="222">
        <f t="shared" si="35"/>
        <v>0</v>
      </c>
      <c r="BG462" s="222">
        <f t="shared" si="36"/>
        <v>0</v>
      </c>
      <c r="BH462" s="222">
        <f t="shared" si="37"/>
        <v>0</v>
      </c>
      <c r="BI462" s="222">
        <f t="shared" si="38"/>
        <v>0</v>
      </c>
      <c r="BJ462" s="16" t="s">
        <v>80</v>
      </c>
      <c r="BK462" s="222">
        <f t="shared" si="39"/>
        <v>0</v>
      </c>
      <c r="BL462" s="16" t="s">
        <v>181</v>
      </c>
      <c r="BM462" s="221" t="s">
        <v>974</v>
      </c>
    </row>
    <row r="463" spans="1:65" s="2" customFormat="1" ht="21.75" customHeight="1">
      <c r="A463" s="33"/>
      <c r="B463" s="34"/>
      <c r="C463" s="246" t="s">
        <v>975</v>
      </c>
      <c r="D463" s="246" t="s">
        <v>285</v>
      </c>
      <c r="E463" s="247" t="s">
        <v>976</v>
      </c>
      <c r="F463" s="248" t="s">
        <v>977</v>
      </c>
      <c r="G463" s="249" t="s">
        <v>552</v>
      </c>
      <c r="H463" s="250">
        <v>8</v>
      </c>
      <c r="I463" s="251"/>
      <c r="J463" s="252">
        <f t="shared" si="30"/>
        <v>0</v>
      </c>
      <c r="K463" s="253"/>
      <c r="L463" s="254"/>
      <c r="M463" s="255" t="s">
        <v>1</v>
      </c>
      <c r="N463" s="256" t="s">
        <v>38</v>
      </c>
      <c r="O463" s="70"/>
      <c r="P463" s="219">
        <f t="shared" si="31"/>
        <v>0</v>
      </c>
      <c r="Q463" s="219">
        <v>2.7E-2</v>
      </c>
      <c r="R463" s="219">
        <f t="shared" si="32"/>
        <v>0.216</v>
      </c>
      <c r="S463" s="219">
        <v>0</v>
      </c>
      <c r="T463" s="220">
        <f t="shared" si="33"/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221" t="s">
        <v>209</v>
      </c>
      <c r="AT463" s="221" t="s">
        <v>285</v>
      </c>
      <c r="AU463" s="221" t="s">
        <v>188</v>
      </c>
      <c r="AY463" s="16" t="s">
        <v>175</v>
      </c>
      <c r="BE463" s="222">
        <f t="shared" si="34"/>
        <v>0</v>
      </c>
      <c r="BF463" s="222">
        <f t="shared" si="35"/>
        <v>0</v>
      </c>
      <c r="BG463" s="222">
        <f t="shared" si="36"/>
        <v>0</v>
      </c>
      <c r="BH463" s="222">
        <f t="shared" si="37"/>
        <v>0</v>
      </c>
      <c r="BI463" s="222">
        <f t="shared" si="38"/>
        <v>0</v>
      </c>
      <c r="BJ463" s="16" t="s">
        <v>80</v>
      </c>
      <c r="BK463" s="222">
        <f t="shared" si="39"/>
        <v>0</v>
      </c>
      <c r="BL463" s="16" t="s">
        <v>181</v>
      </c>
      <c r="BM463" s="221" t="s">
        <v>978</v>
      </c>
    </row>
    <row r="464" spans="1:65" s="2" customFormat="1" ht="21.75" customHeight="1">
      <c r="A464" s="33"/>
      <c r="B464" s="34"/>
      <c r="C464" s="246" t="s">
        <v>979</v>
      </c>
      <c r="D464" s="246" t="s">
        <v>285</v>
      </c>
      <c r="E464" s="247" t="s">
        <v>980</v>
      </c>
      <c r="F464" s="248" t="s">
        <v>981</v>
      </c>
      <c r="G464" s="249" t="s">
        <v>552</v>
      </c>
      <c r="H464" s="250">
        <v>3</v>
      </c>
      <c r="I464" s="251"/>
      <c r="J464" s="252">
        <f t="shared" si="30"/>
        <v>0</v>
      </c>
      <c r="K464" s="253"/>
      <c r="L464" s="254"/>
      <c r="M464" s="255" t="s">
        <v>1</v>
      </c>
      <c r="N464" s="256" t="s">
        <v>38</v>
      </c>
      <c r="O464" s="70"/>
      <c r="P464" s="219">
        <f t="shared" si="31"/>
        <v>0</v>
      </c>
      <c r="Q464" s="219">
        <v>2.7E-2</v>
      </c>
      <c r="R464" s="219">
        <f t="shared" si="32"/>
        <v>8.1000000000000003E-2</v>
      </c>
      <c r="S464" s="219">
        <v>0</v>
      </c>
      <c r="T464" s="220">
        <f t="shared" si="33"/>
        <v>0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221" t="s">
        <v>209</v>
      </c>
      <c r="AT464" s="221" t="s">
        <v>285</v>
      </c>
      <c r="AU464" s="221" t="s">
        <v>188</v>
      </c>
      <c r="AY464" s="16" t="s">
        <v>175</v>
      </c>
      <c r="BE464" s="222">
        <f t="shared" si="34"/>
        <v>0</v>
      </c>
      <c r="BF464" s="222">
        <f t="shared" si="35"/>
        <v>0</v>
      </c>
      <c r="BG464" s="222">
        <f t="shared" si="36"/>
        <v>0</v>
      </c>
      <c r="BH464" s="222">
        <f t="shared" si="37"/>
        <v>0</v>
      </c>
      <c r="BI464" s="222">
        <f t="shared" si="38"/>
        <v>0</v>
      </c>
      <c r="BJ464" s="16" t="s">
        <v>80</v>
      </c>
      <c r="BK464" s="222">
        <f t="shared" si="39"/>
        <v>0</v>
      </c>
      <c r="BL464" s="16" t="s">
        <v>181</v>
      </c>
      <c r="BM464" s="221" t="s">
        <v>982</v>
      </c>
    </row>
    <row r="465" spans="1:65" s="2" customFormat="1" ht="16.5" customHeight="1">
      <c r="A465" s="33"/>
      <c r="B465" s="34"/>
      <c r="C465" s="246" t="s">
        <v>983</v>
      </c>
      <c r="D465" s="246" t="s">
        <v>285</v>
      </c>
      <c r="E465" s="247" t="s">
        <v>984</v>
      </c>
      <c r="F465" s="248" t="s">
        <v>985</v>
      </c>
      <c r="G465" s="249" t="s">
        <v>552</v>
      </c>
      <c r="H465" s="250">
        <v>4</v>
      </c>
      <c r="I465" s="251"/>
      <c r="J465" s="252">
        <f t="shared" si="30"/>
        <v>0</v>
      </c>
      <c r="K465" s="253"/>
      <c r="L465" s="254"/>
      <c r="M465" s="255" t="s">
        <v>1</v>
      </c>
      <c r="N465" s="256" t="s">
        <v>38</v>
      </c>
      <c r="O465" s="70"/>
      <c r="P465" s="219">
        <f t="shared" si="31"/>
        <v>0</v>
      </c>
      <c r="Q465" s="219">
        <v>2.7E-2</v>
      </c>
      <c r="R465" s="219">
        <f t="shared" si="32"/>
        <v>0.108</v>
      </c>
      <c r="S465" s="219">
        <v>0</v>
      </c>
      <c r="T465" s="220">
        <f t="shared" si="33"/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221" t="s">
        <v>209</v>
      </c>
      <c r="AT465" s="221" t="s">
        <v>285</v>
      </c>
      <c r="AU465" s="221" t="s">
        <v>188</v>
      </c>
      <c r="AY465" s="16" t="s">
        <v>175</v>
      </c>
      <c r="BE465" s="222">
        <f t="shared" si="34"/>
        <v>0</v>
      </c>
      <c r="BF465" s="222">
        <f t="shared" si="35"/>
        <v>0</v>
      </c>
      <c r="BG465" s="222">
        <f t="shared" si="36"/>
        <v>0</v>
      </c>
      <c r="BH465" s="222">
        <f t="shared" si="37"/>
        <v>0</v>
      </c>
      <c r="BI465" s="222">
        <f t="shared" si="38"/>
        <v>0</v>
      </c>
      <c r="BJ465" s="16" t="s">
        <v>80</v>
      </c>
      <c r="BK465" s="222">
        <f t="shared" si="39"/>
        <v>0</v>
      </c>
      <c r="BL465" s="16" t="s">
        <v>181</v>
      </c>
      <c r="BM465" s="221" t="s">
        <v>986</v>
      </c>
    </row>
    <row r="466" spans="1:65" s="2" customFormat="1" ht="16.5" customHeight="1">
      <c r="A466" s="33"/>
      <c r="B466" s="34"/>
      <c r="C466" s="246" t="s">
        <v>987</v>
      </c>
      <c r="D466" s="246" t="s">
        <v>285</v>
      </c>
      <c r="E466" s="247" t="s">
        <v>988</v>
      </c>
      <c r="F466" s="248" t="s">
        <v>989</v>
      </c>
      <c r="G466" s="249" t="s">
        <v>552</v>
      </c>
      <c r="H466" s="250">
        <v>3</v>
      </c>
      <c r="I466" s="251"/>
      <c r="J466" s="252">
        <f t="shared" si="30"/>
        <v>0</v>
      </c>
      <c r="K466" s="253"/>
      <c r="L466" s="254"/>
      <c r="M466" s="255" t="s">
        <v>1</v>
      </c>
      <c r="N466" s="256" t="s">
        <v>38</v>
      </c>
      <c r="O466" s="70"/>
      <c r="P466" s="219">
        <f t="shared" si="31"/>
        <v>0</v>
      </c>
      <c r="Q466" s="219">
        <v>2.7E-2</v>
      </c>
      <c r="R466" s="219">
        <f t="shared" si="32"/>
        <v>8.1000000000000003E-2</v>
      </c>
      <c r="S466" s="219">
        <v>0</v>
      </c>
      <c r="T466" s="220">
        <f t="shared" si="33"/>
        <v>0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221" t="s">
        <v>209</v>
      </c>
      <c r="AT466" s="221" t="s">
        <v>285</v>
      </c>
      <c r="AU466" s="221" t="s">
        <v>188</v>
      </c>
      <c r="AY466" s="16" t="s">
        <v>175</v>
      </c>
      <c r="BE466" s="222">
        <f t="shared" si="34"/>
        <v>0</v>
      </c>
      <c r="BF466" s="222">
        <f t="shared" si="35"/>
        <v>0</v>
      </c>
      <c r="BG466" s="222">
        <f t="shared" si="36"/>
        <v>0</v>
      </c>
      <c r="BH466" s="222">
        <f t="shared" si="37"/>
        <v>0</v>
      </c>
      <c r="BI466" s="222">
        <f t="shared" si="38"/>
        <v>0</v>
      </c>
      <c r="BJ466" s="16" t="s">
        <v>80</v>
      </c>
      <c r="BK466" s="222">
        <f t="shared" si="39"/>
        <v>0</v>
      </c>
      <c r="BL466" s="16" t="s">
        <v>181</v>
      </c>
      <c r="BM466" s="221" t="s">
        <v>990</v>
      </c>
    </row>
    <row r="467" spans="1:65" s="2" customFormat="1" ht="16.5" customHeight="1">
      <c r="A467" s="33"/>
      <c r="B467" s="34"/>
      <c r="C467" s="246" t="s">
        <v>991</v>
      </c>
      <c r="D467" s="246" t="s">
        <v>285</v>
      </c>
      <c r="E467" s="247" t="s">
        <v>992</v>
      </c>
      <c r="F467" s="248" t="s">
        <v>993</v>
      </c>
      <c r="G467" s="249" t="s">
        <v>552</v>
      </c>
      <c r="H467" s="250">
        <v>2</v>
      </c>
      <c r="I467" s="251"/>
      <c r="J467" s="252">
        <f t="shared" si="30"/>
        <v>0</v>
      </c>
      <c r="K467" s="253"/>
      <c r="L467" s="254"/>
      <c r="M467" s="255" t="s">
        <v>1</v>
      </c>
      <c r="N467" s="256" t="s">
        <v>38</v>
      </c>
      <c r="O467" s="70"/>
      <c r="P467" s="219">
        <f t="shared" si="31"/>
        <v>0</v>
      </c>
      <c r="Q467" s="219">
        <v>2.7E-2</v>
      </c>
      <c r="R467" s="219">
        <f t="shared" si="32"/>
        <v>5.3999999999999999E-2</v>
      </c>
      <c r="S467" s="219">
        <v>0</v>
      </c>
      <c r="T467" s="220">
        <f t="shared" si="33"/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221" t="s">
        <v>209</v>
      </c>
      <c r="AT467" s="221" t="s">
        <v>285</v>
      </c>
      <c r="AU467" s="221" t="s">
        <v>188</v>
      </c>
      <c r="AY467" s="16" t="s">
        <v>175</v>
      </c>
      <c r="BE467" s="222">
        <f t="shared" si="34"/>
        <v>0</v>
      </c>
      <c r="BF467" s="222">
        <f t="shared" si="35"/>
        <v>0</v>
      </c>
      <c r="BG467" s="222">
        <f t="shared" si="36"/>
        <v>0</v>
      </c>
      <c r="BH467" s="222">
        <f t="shared" si="37"/>
        <v>0</v>
      </c>
      <c r="BI467" s="222">
        <f t="shared" si="38"/>
        <v>0</v>
      </c>
      <c r="BJ467" s="16" t="s">
        <v>80</v>
      </c>
      <c r="BK467" s="222">
        <f t="shared" si="39"/>
        <v>0</v>
      </c>
      <c r="BL467" s="16" t="s">
        <v>181</v>
      </c>
      <c r="BM467" s="221" t="s">
        <v>994</v>
      </c>
    </row>
    <row r="468" spans="1:65" s="2" customFormat="1" ht="16.5" customHeight="1">
      <c r="A468" s="33"/>
      <c r="B468" s="34"/>
      <c r="C468" s="246" t="s">
        <v>995</v>
      </c>
      <c r="D468" s="246" t="s">
        <v>285</v>
      </c>
      <c r="E468" s="247" t="s">
        <v>996</v>
      </c>
      <c r="F468" s="248" t="s">
        <v>997</v>
      </c>
      <c r="G468" s="249" t="s">
        <v>552</v>
      </c>
      <c r="H468" s="250">
        <v>2</v>
      </c>
      <c r="I468" s="251"/>
      <c r="J468" s="252">
        <f t="shared" si="30"/>
        <v>0</v>
      </c>
      <c r="K468" s="253"/>
      <c r="L468" s="254"/>
      <c r="M468" s="255" t="s">
        <v>1</v>
      </c>
      <c r="N468" s="256" t="s">
        <v>38</v>
      </c>
      <c r="O468" s="70"/>
      <c r="P468" s="219">
        <f t="shared" si="31"/>
        <v>0</v>
      </c>
      <c r="Q468" s="219">
        <v>2.7E-2</v>
      </c>
      <c r="R468" s="219">
        <f t="shared" si="32"/>
        <v>5.3999999999999999E-2</v>
      </c>
      <c r="S468" s="219">
        <v>0</v>
      </c>
      <c r="T468" s="220">
        <f t="shared" si="33"/>
        <v>0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221" t="s">
        <v>209</v>
      </c>
      <c r="AT468" s="221" t="s">
        <v>285</v>
      </c>
      <c r="AU468" s="221" t="s">
        <v>188</v>
      </c>
      <c r="AY468" s="16" t="s">
        <v>175</v>
      </c>
      <c r="BE468" s="222">
        <f t="shared" si="34"/>
        <v>0</v>
      </c>
      <c r="BF468" s="222">
        <f t="shared" si="35"/>
        <v>0</v>
      </c>
      <c r="BG468" s="222">
        <f t="shared" si="36"/>
        <v>0</v>
      </c>
      <c r="BH468" s="222">
        <f t="shared" si="37"/>
        <v>0</v>
      </c>
      <c r="BI468" s="222">
        <f t="shared" si="38"/>
        <v>0</v>
      </c>
      <c r="BJ468" s="16" t="s">
        <v>80</v>
      </c>
      <c r="BK468" s="222">
        <f t="shared" si="39"/>
        <v>0</v>
      </c>
      <c r="BL468" s="16" t="s">
        <v>181</v>
      </c>
      <c r="BM468" s="221" t="s">
        <v>998</v>
      </c>
    </row>
    <row r="469" spans="1:65" s="2" customFormat="1" ht="16.5" customHeight="1">
      <c r="A469" s="33"/>
      <c r="B469" s="34"/>
      <c r="C469" s="246" t="s">
        <v>999</v>
      </c>
      <c r="D469" s="246" t="s">
        <v>285</v>
      </c>
      <c r="E469" s="247" t="s">
        <v>1000</v>
      </c>
      <c r="F469" s="248" t="s">
        <v>1001</v>
      </c>
      <c r="G469" s="249" t="s">
        <v>552</v>
      </c>
      <c r="H469" s="250">
        <v>3</v>
      </c>
      <c r="I469" s="251"/>
      <c r="J469" s="252">
        <f t="shared" si="30"/>
        <v>0</v>
      </c>
      <c r="K469" s="253"/>
      <c r="L469" s="254"/>
      <c r="M469" s="255" t="s">
        <v>1</v>
      </c>
      <c r="N469" s="256" t="s">
        <v>38</v>
      </c>
      <c r="O469" s="70"/>
      <c r="P469" s="219">
        <f t="shared" si="31"/>
        <v>0</v>
      </c>
      <c r="Q469" s="219">
        <v>2.7E-2</v>
      </c>
      <c r="R469" s="219">
        <f t="shared" si="32"/>
        <v>8.1000000000000003E-2</v>
      </c>
      <c r="S469" s="219">
        <v>0</v>
      </c>
      <c r="T469" s="220">
        <f t="shared" si="33"/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221" t="s">
        <v>209</v>
      </c>
      <c r="AT469" s="221" t="s">
        <v>285</v>
      </c>
      <c r="AU469" s="221" t="s">
        <v>188</v>
      </c>
      <c r="AY469" s="16" t="s">
        <v>175</v>
      </c>
      <c r="BE469" s="222">
        <f t="shared" si="34"/>
        <v>0</v>
      </c>
      <c r="BF469" s="222">
        <f t="shared" si="35"/>
        <v>0</v>
      </c>
      <c r="BG469" s="222">
        <f t="shared" si="36"/>
        <v>0</v>
      </c>
      <c r="BH469" s="222">
        <f t="shared" si="37"/>
        <v>0</v>
      </c>
      <c r="BI469" s="222">
        <f t="shared" si="38"/>
        <v>0</v>
      </c>
      <c r="BJ469" s="16" t="s">
        <v>80</v>
      </c>
      <c r="BK469" s="222">
        <f t="shared" si="39"/>
        <v>0</v>
      </c>
      <c r="BL469" s="16" t="s">
        <v>181</v>
      </c>
      <c r="BM469" s="221" t="s">
        <v>1002</v>
      </c>
    </row>
    <row r="470" spans="1:65" s="2" customFormat="1" ht="16.5" customHeight="1">
      <c r="A470" s="33"/>
      <c r="B470" s="34"/>
      <c r="C470" s="246" t="s">
        <v>1003</v>
      </c>
      <c r="D470" s="246" t="s">
        <v>285</v>
      </c>
      <c r="E470" s="247" t="s">
        <v>1004</v>
      </c>
      <c r="F470" s="248" t="s">
        <v>1005</v>
      </c>
      <c r="G470" s="249" t="s">
        <v>552</v>
      </c>
      <c r="H470" s="250">
        <v>2</v>
      </c>
      <c r="I470" s="251"/>
      <c r="J470" s="252">
        <f t="shared" si="30"/>
        <v>0</v>
      </c>
      <c r="K470" s="253"/>
      <c r="L470" s="254"/>
      <c r="M470" s="255" t="s">
        <v>1</v>
      </c>
      <c r="N470" s="256" t="s">
        <v>38</v>
      </c>
      <c r="O470" s="70"/>
      <c r="P470" s="219">
        <f t="shared" si="31"/>
        <v>0</v>
      </c>
      <c r="Q470" s="219">
        <v>2.7E-2</v>
      </c>
      <c r="R470" s="219">
        <f t="shared" si="32"/>
        <v>5.3999999999999999E-2</v>
      </c>
      <c r="S470" s="219">
        <v>0</v>
      </c>
      <c r="T470" s="220">
        <f t="shared" si="33"/>
        <v>0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221" t="s">
        <v>209</v>
      </c>
      <c r="AT470" s="221" t="s">
        <v>285</v>
      </c>
      <c r="AU470" s="221" t="s">
        <v>188</v>
      </c>
      <c r="AY470" s="16" t="s">
        <v>175</v>
      </c>
      <c r="BE470" s="222">
        <f t="shared" si="34"/>
        <v>0</v>
      </c>
      <c r="BF470" s="222">
        <f t="shared" si="35"/>
        <v>0</v>
      </c>
      <c r="BG470" s="222">
        <f t="shared" si="36"/>
        <v>0</v>
      </c>
      <c r="BH470" s="222">
        <f t="shared" si="37"/>
        <v>0</v>
      </c>
      <c r="BI470" s="222">
        <f t="shared" si="38"/>
        <v>0</v>
      </c>
      <c r="BJ470" s="16" t="s">
        <v>80</v>
      </c>
      <c r="BK470" s="222">
        <f t="shared" si="39"/>
        <v>0</v>
      </c>
      <c r="BL470" s="16" t="s">
        <v>181</v>
      </c>
      <c r="BM470" s="221" t="s">
        <v>1006</v>
      </c>
    </row>
    <row r="471" spans="1:65" s="2" customFormat="1" ht="16.5" customHeight="1">
      <c r="A471" s="33"/>
      <c r="B471" s="34"/>
      <c r="C471" s="246" t="s">
        <v>1007</v>
      </c>
      <c r="D471" s="246" t="s">
        <v>285</v>
      </c>
      <c r="E471" s="247" t="s">
        <v>1008</v>
      </c>
      <c r="F471" s="248" t="s">
        <v>1009</v>
      </c>
      <c r="G471" s="249" t="s">
        <v>552</v>
      </c>
      <c r="H471" s="250">
        <v>2</v>
      </c>
      <c r="I471" s="251"/>
      <c r="J471" s="252">
        <f t="shared" si="30"/>
        <v>0</v>
      </c>
      <c r="K471" s="253"/>
      <c r="L471" s="254"/>
      <c r="M471" s="255" t="s">
        <v>1</v>
      </c>
      <c r="N471" s="256" t="s">
        <v>38</v>
      </c>
      <c r="O471" s="70"/>
      <c r="P471" s="219">
        <f t="shared" si="31"/>
        <v>0</v>
      </c>
      <c r="Q471" s="219">
        <v>2.7E-2</v>
      </c>
      <c r="R471" s="219">
        <f t="shared" si="32"/>
        <v>5.3999999999999999E-2</v>
      </c>
      <c r="S471" s="219">
        <v>0</v>
      </c>
      <c r="T471" s="220">
        <f t="shared" si="33"/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221" t="s">
        <v>209</v>
      </c>
      <c r="AT471" s="221" t="s">
        <v>285</v>
      </c>
      <c r="AU471" s="221" t="s">
        <v>188</v>
      </c>
      <c r="AY471" s="16" t="s">
        <v>175</v>
      </c>
      <c r="BE471" s="222">
        <f t="shared" si="34"/>
        <v>0</v>
      </c>
      <c r="BF471" s="222">
        <f t="shared" si="35"/>
        <v>0</v>
      </c>
      <c r="BG471" s="222">
        <f t="shared" si="36"/>
        <v>0</v>
      </c>
      <c r="BH471" s="222">
        <f t="shared" si="37"/>
        <v>0</v>
      </c>
      <c r="BI471" s="222">
        <f t="shared" si="38"/>
        <v>0</v>
      </c>
      <c r="BJ471" s="16" t="s">
        <v>80</v>
      </c>
      <c r="BK471" s="222">
        <f t="shared" si="39"/>
        <v>0</v>
      </c>
      <c r="BL471" s="16" t="s">
        <v>181</v>
      </c>
      <c r="BM471" s="221" t="s">
        <v>1010</v>
      </c>
    </row>
    <row r="472" spans="1:65" s="2" customFormat="1" ht="16.5" customHeight="1">
      <c r="A472" s="33"/>
      <c r="B472" s="34"/>
      <c r="C472" s="246" t="s">
        <v>1011</v>
      </c>
      <c r="D472" s="246" t="s">
        <v>285</v>
      </c>
      <c r="E472" s="247" t="s">
        <v>1012</v>
      </c>
      <c r="F472" s="248" t="s">
        <v>1013</v>
      </c>
      <c r="G472" s="249" t="s">
        <v>552</v>
      </c>
      <c r="H472" s="250">
        <v>2</v>
      </c>
      <c r="I472" s="251"/>
      <c r="J472" s="252">
        <f t="shared" si="30"/>
        <v>0</v>
      </c>
      <c r="K472" s="253"/>
      <c r="L472" s="254"/>
      <c r="M472" s="255" t="s">
        <v>1</v>
      </c>
      <c r="N472" s="256" t="s">
        <v>38</v>
      </c>
      <c r="O472" s="70"/>
      <c r="P472" s="219">
        <f t="shared" si="31"/>
        <v>0</v>
      </c>
      <c r="Q472" s="219">
        <v>2.7E-2</v>
      </c>
      <c r="R472" s="219">
        <f t="shared" si="32"/>
        <v>5.3999999999999999E-2</v>
      </c>
      <c r="S472" s="219">
        <v>0</v>
      </c>
      <c r="T472" s="220">
        <f t="shared" si="33"/>
        <v>0</v>
      </c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R472" s="221" t="s">
        <v>209</v>
      </c>
      <c r="AT472" s="221" t="s">
        <v>285</v>
      </c>
      <c r="AU472" s="221" t="s">
        <v>188</v>
      </c>
      <c r="AY472" s="16" t="s">
        <v>175</v>
      </c>
      <c r="BE472" s="222">
        <f t="shared" si="34"/>
        <v>0</v>
      </c>
      <c r="BF472" s="222">
        <f t="shared" si="35"/>
        <v>0</v>
      </c>
      <c r="BG472" s="222">
        <f t="shared" si="36"/>
        <v>0</v>
      </c>
      <c r="BH472" s="222">
        <f t="shared" si="37"/>
        <v>0</v>
      </c>
      <c r="BI472" s="222">
        <f t="shared" si="38"/>
        <v>0</v>
      </c>
      <c r="BJ472" s="16" t="s">
        <v>80</v>
      </c>
      <c r="BK472" s="222">
        <f t="shared" si="39"/>
        <v>0</v>
      </c>
      <c r="BL472" s="16" t="s">
        <v>181</v>
      </c>
      <c r="BM472" s="221" t="s">
        <v>1014</v>
      </c>
    </row>
    <row r="473" spans="1:65" s="2" customFormat="1" ht="21.75" customHeight="1">
      <c r="A473" s="33"/>
      <c r="B473" s="34"/>
      <c r="C473" s="246" t="s">
        <v>1015</v>
      </c>
      <c r="D473" s="246" t="s">
        <v>285</v>
      </c>
      <c r="E473" s="247" t="s">
        <v>1016</v>
      </c>
      <c r="F473" s="248" t="s">
        <v>1017</v>
      </c>
      <c r="G473" s="249" t="s">
        <v>552</v>
      </c>
      <c r="H473" s="250">
        <v>3</v>
      </c>
      <c r="I473" s="251"/>
      <c r="J473" s="252">
        <f t="shared" si="30"/>
        <v>0</v>
      </c>
      <c r="K473" s="253"/>
      <c r="L473" s="254"/>
      <c r="M473" s="255" t="s">
        <v>1</v>
      </c>
      <c r="N473" s="256" t="s">
        <v>38</v>
      </c>
      <c r="O473" s="70"/>
      <c r="P473" s="219">
        <f t="shared" si="31"/>
        <v>0</v>
      </c>
      <c r="Q473" s="219">
        <v>2.7E-2</v>
      </c>
      <c r="R473" s="219">
        <f t="shared" si="32"/>
        <v>8.1000000000000003E-2</v>
      </c>
      <c r="S473" s="219">
        <v>0</v>
      </c>
      <c r="T473" s="220">
        <f t="shared" si="33"/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221" t="s">
        <v>209</v>
      </c>
      <c r="AT473" s="221" t="s">
        <v>285</v>
      </c>
      <c r="AU473" s="221" t="s">
        <v>188</v>
      </c>
      <c r="AY473" s="16" t="s">
        <v>175</v>
      </c>
      <c r="BE473" s="222">
        <f t="shared" si="34"/>
        <v>0</v>
      </c>
      <c r="BF473" s="222">
        <f t="shared" si="35"/>
        <v>0</v>
      </c>
      <c r="BG473" s="222">
        <f t="shared" si="36"/>
        <v>0</v>
      </c>
      <c r="BH473" s="222">
        <f t="shared" si="37"/>
        <v>0</v>
      </c>
      <c r="BI473" s="222">
        <f t="shared" si="38"/>
        <v>0</v>
      </c>
      <c r="BJ473" s="16" t="s">
        <v>80</v>
      </c>
      <c r="BK473" s="222">
        <f t="shared" si="39"/>
        <v>0</v>
      </c>
      <c r="BL473" s="16" t="s">
        <v>181</v>
      </c>
      <c r="BM473" s="221" t="s">
        <v>1018</v>
      </c>
    </row>
    <row r="474" spans="1:65" s="2" customFormat="1" ht="21.75" customHeight="1">
      <c r="A474" s="33"/>
      <c r="B474" s="34"/>
      <c r="C474" s="209" t="s">
        <v>1019</v>
      </c>
      <c r="D474" s="209" t="s">
        <v>177</v>
      </c>
      <c r="E474" s="210" t="s">
        <v>1020</v>
      </c>
      <c r="F474" s="211" t="s">
        <v>1021</v>
      </c>
      <c r="G474" s="212" t="s">
        <v>552</v>
      </c>
      <c r="H474" s="213">
        <v>15</v>
      </c>
      <c r="I474" s="214"/>
      <c r="J474" s="215">
        <f t="shared" si="30"/>
        <v>0</v>
      </c>
      <c r="K474" s="216"/>
      <c r="L474" s="38"/>
      <c r="M474" s="217" t="s">
        <v>1</v>
      </c>
      <c r="N474" s="218" t="s">
        <v>38</v>
      </c>
      <c r="O474" s="70"/>
      <c r="P474" s="219">
        <f t="shared" si="31"/>
        <v>0</v>
      </c>
      <c r="Q474" s="219">
        <v>5.0000000000000002E-5</v>
      </c>
      <c r="R474" s="219">
        <f t="shared" si="32"/>
        <v>7.5000000000000002E-4</v>
      </c>
      <c r="S474" s="219">
        <v>0</v>
      </c>
      <c r="T474" s="220">
        <f t="shared" si="33"/>
        <v>0</v>
      </c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R474" s="221" t="s">
        <v>181</v>
      </c>
      <c r="AT474" s="221" t="s">
        <v>177</v>
      </c>
      <c r="AU474" s="221" t="s">
        <v>188</v>
      </c>
      <c r="AY474" s="16" t="s">
        <v>175</v>
      </c>
      <c r="BE474" s="222">
        <f t="shared" si="34"/>
        <v>0</v>
      </c>
      <c r="BF474" s="222">
        <f t="shared" si="35"/>
        <v>0</v>
      </c>
      <c r="BG474" s="222">
        <f t="shared" si="36"/>
        <v>0</v>
      </c>
      <c r="BH474" s="222">
        <f t="shared" si="37"/>
        <v>0</v>
      </c>
      <c r="BI474" s="222">
        <f t="shared" si="38"/>
        <v>0</v>
      </c>
      <c r="BJ474" s="16" t="s">
        <v>80</v>
      </c>
      <c r="BK474" s="222">
        <f t="shared" si="39"/>
        <v>0</v>
      </c>
      <c r="BL474" s="16" t="s">
        <v>181</v>
      </c>
      <c r="BM474" s="221" t="s">
        <v>1022</v>
      </c>
    </row>
    <row r="475" spans="1:65" s="2" customFormat="1" ht="21.75" customHeight="1">
      <c r="A475" s="33"/>
      <c r="B475" s="34"/>
      <c r="C475" s="209" t="s">
        <v>1023</v>
      </c>
      <c r="D475" s="209" t="s">
        <v>177</v>
      </c>
      <c r="E475" s="210" t="s">
        <v>1024</v>
      </c>
      <c r="F475" s="211" t="s">
        <v>1025</v>
      </c>
      <c r="G475" s="212" t="s">
        <v>552</v>
      </c>
      <c r="H475" s="213">
        <v>34</v>
      </c>
      <c r="I475" s="214"/>
      <c r="J475" s="215">
        <f t="shared" si="30"/>
        <v>0</v>
      </c>
      <c r="K475" s="216"/>
      <c r="L475" s="38"/>
      <c r="M475" s="217" t="s">
        <v>1</v>
      </c>
      <c r="N475" s="218" t="s">
        <v>38</v>
      </c>
      <c r="O475" s="70"/>
      <c r="P475" s="219">
        <f t="shared" si="31"/>
        <v>0</v>
      </c>
      <c r="Q475" s="219">
        <v>6.0000000000000002E-5</v>
      </c>
      <c r="R475" s="219">
        <f t="shared" si="32"/>
        <v>2.0400000000000001E-3</v>
      </c>
      <c r="S475" s="219">
        <v>0</v>
      </c>
      <c r="T475" s="220">
        <f t="shared" si="33"/>
        <v>0</v>
      </c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R475" s="221" t="s">
        <v>181</v>
      </c>
      <c r="AT475" s="221" t="s">
        <v>177</v>
      </c>
      <c r="AU475" s="221" t="s">
        <v>188</v>
      </c>
      <c r="AY475" s="16" t="s">
        <v>175</v>
      </c>
      <c r="BE475" s="222">
        <f t="shared" si="34"/>
        <v>0</v>
      </c>
      <c r="BF475" s="222">
        <f t="shared" si="35"/>
        <v>0</v>
      </c>
      <c r="BG475" s="222">
        <f t="shared" si="36"/>
        <v>0</v>
      </c>
      <c r="BH475" s="222">
        <f t="shared" si="37"/>
        <v>0</v>
      </c>
      <c r="BI475" s="222">
        <f t="shared" si="38"/>
        <v>0</v>
      </c>
      <c r="BJ475" s="16" t="s">
        <v>80</v>
      </c>
      <c r="BK475" s="222">
        <f t="shared" si="39"/>
        <v>0</v>
      </c>
      <c r="BL475" s="16" t="s">
        <v>181</v>
      </c>
      <c r="BM475" s="221" t="s">
        <v>1026</v>
      </c>
    </row>
    <row r="476" spans="1:65" s="2" customFormat="1" ht="16.5" customHeight="1">
      <c r="A476" s="33"/>
      <c r="B476" s="34"/>
      <c r="C476" s="246" t="s">
        <v>1027</v>
      </c>
      <c r="D476" s="246" t="s">
        <v>285</v>
      </c>
      <c r="E476" s="247" t="s">
        <v>1028</v>
      </c>
      <c r="F476" s="248" t="s">
        <v>1029</v>
      </c>
      <c r="G476" s="249" t="s">
        <v>552</v>
      </c>
      <c r="H476" s="250">
        <v>102</v>
      </c>
      <c r="I476" s="251"/>
      <c r="J476" s="252">
        <f t="shared" si="30"/>
        <v>0</v>
      </c>
      <c r="K476" s="253"/>
      <c r="L476" s="254"/>
      <c r="M476" s="255" t="s">
        <v>1</v>
      </c>
      <c r="N476" s="256" t="s">
        <v>38</v>
      </c>
      <c r="O476" s="70"/>
      <c r="P476" s="219">
        <f t="shared" si="31"/>
        <v>0</v>
      </c>
      <c r="Q476" s="219">
        <v>7.0899999999999999E-3</v>
      </c>
      <c r="R476" s="219">
        <f t="shared" si="32"/>
        <v>0.72318000000000005</v>
      </c>
      <c r="S476" s="219">
        <v>0</v>
      </c>
      <c r="T476" s="220">
        <f t="shared" si="33"/>
        <v>0</v>
      </c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R476" s="221" t="s">
        <v>209</v>
      </c>
      <c r="AT476" s="221" t="s">
        <v>285</v>
      </c>
      <c r="AU476" s="221" t="s">
        <v>188</v>
      </c>
      <c r="AY476" s="16" t="s">
        <v>175</v>
      </c>
      <c r="BE476" s="222">
        <f t="shared" si="34"/>
        <v>0</v>
      </c>
      <c r="BF476" s="222">
        <f t="shared" si="35"/>
        <v>0</v>
      </c>
      <c r="BG476" s="222">
        <f t="shared" si="36"/>
        <v>0</v>
      </c>
      <c r="BH476" s="222">
        <f t="shared" si="37"/>
        <v>0</v>
      </c>
      <c r="BI476" s="222">
        <f t="shared" si="38"/>
        <v>0</v>
      </c>
      <c r="BJ476" s="16" t="s">
        <v>80</v>
      </c>
      <c r="BK476" s="222">
        <f t="shared" si="39"/>
        <v>0</v>
      </c>
      <c r="BL476" s="16" t="s">
        <v>181</v>
      </c>
      <c r="BM476" s="221" t="s">
        <v>1030</v>
      </c>
    </row>
    <row r="477" spans="1:65" s="13" customFormat="1" ht="11.25">
      <c r="B477" s="223"/>
      <c r="C477" s="224"/>
      <c r="D477" s="225" t="s">
        <v>183</v>
      </c>
      <c r="E477" s="226" t="s">
        <v>1</v>
      </c>
      <c r="F477" s="227" t="s">
        <v>1031</v>
      </c>
      <c r="G477" s="224"/>
      <c r="H477" s="228">
        <v>102</v>
      </c>
      <c r="I477" s="229"/>
      <c r="J477" s="224"/>
      <c r="K477" s="224"/>
      <c r="L477" s="230"/>
      <c r="M477" s="231"/>
      <c r="N477" s="232"/>
      <c r="O477" s="232"/>
      <c r="P477" s="232"/>
      <c r="Q477" s="232"/>
      <c r="R477" s="232"/>
      <c r="S477" s="232"/>
      <c r="T477" s="233"/>
      <c r="AT477" s="234" t="s">
        <v>183</v>
      </c>
      <c r="AU477" s="234" t="s">
        <v>188</v>
      </c>
      <c r="AV477" s="13" t="s">
        <v>82</v>
      </c>
      <c r="AW477" s="13" t="s">
        <v>30</v>
      </c>
      <c r="AX477" s="13" t="s">
        <v>80</v>
      </c>
      <c r="AY477" s="234" t="s">
        <v>175</v>
      </c>
    </row>
    <row r="478" spans="1:65" s="2" customFormat="1" ht="21.75" customHeight="1">
      <c r="A478" s="33"/>
      <c r="B478" s="34"/>
      <c r="C478" s="209" t="s">
        <v>1032</v>
      </c>
      <c r="D478" s="209" t="s">
        <v>177</v>
      </c>
      <c r="E478" s="210" t="s">
        <v>1033</v>
      </c>
      <c r="F478" s="211" t="s">
        <v>1034</v>
      </c>
      <c r="G478" s="212" t="s">
        <v>180</v>
      </c>
      <c r="H478" s="213">
        <v>24.5</v>
      </c>
      <c r="I478" s="214"/>
      <c r="J478" s="215">
        <f>ROUND(I478*H478,2)</f>
        <v>0</v>
      </c>
      <c r="K478" s="216"/>
      <c r="L478" s="38"/>
      <c r="M478" s="217" t="s">
        <v>1</v>
      </c>
      <c r="N478" s="218" t="s">
        <v>38</v>
      </c>
      <c r="O478" s="70"/>
      <c r="P478" s="219">
        <f>O478*H478</f>
        <v>0</v>
      </c>
      <c r="Q478" s="219">
        <v>6.8999999999999997E-4</v>
      </c>
      <c r="R478" s="219">
        <f>Q478*H478</f>
        <v>1.6905E-2</v>
      </c>
      <c r="S478" s="219">
        <v>0</v>
      </c>
      <c r="T478" s="220">
        <f>S478*H478</f>
        <v>0</v>
      </c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R478" s="221" t="s">
        <v>181</v>
      </c>
      <c r="AT478" s="221" t="s">
        <v>177</v>
      </c>
      <c r="AU478" s="221" t="s">
        <v>188</v>
      </c>
      <c r="AY478" s="16" t="s">
        <v>175</v>
      </c>
      <c r="BE478" s="222">
        <f>IF(N478="základní",J478,0)</f>
        <v>0</v>
      </c>
      <c r="BF478" s="222">
        <f>IF(N478="snížená",J478,0)</f>
        <v>0</v>
      </c>
      <c r="BG478" s="222">
        <f>IF(N478="zákl. přenesená",J478,0)</f>
        <v>0</v>
      </c>
      <c r="BH478" s="222">
        <f>IF(N478="sníž. přenesená",J478,0)</f>
        <v>0</v>
      </c>
      <c r="BI478" s="222">
        <f>IF(N478="nulová",J478,0)</f>
        <v>0</v>
      </c>
      <c r="BJ478" s="16" t="s">
        <v>80</v>
      </c>
      <c r="BK478" s="222">
        <f>ROUND(I478*H478,2)</f>
        <v>0</v>
      </c>
      <c r="BL478" s="16" t="s">
        <v>181</v>
      </c>
      <c r="BM478" s="221" t="s">
        <v>1035</v>
      </c>
    </row>
    <row r="479" spans="1:65" s="13" customFormat="1" ht="11.25">
      <c r="B479" s="223"/>
      <c r="C479" s="224"/>
      <c r="D479" s="225" t="s">
        <v>183</v>
      </c>
      <c r="E479" s="226" t="s">
        <v>1</v>
      </c>
      <c r="F479" s="227" t="s">
        <v>1036</v>
      </c>
      <c r="G479" s="224"/>
      <c r="H479" s="228">
        <v>24.5</v>
      </c>
      <c r="I479" s="229"/>
      <c r="J479" s="224"/>
      <c r="K479" s="224"/>
      <c r="L479" s="230"/>
      <c r="M479" s="231"/>
      <c r="N479" s="232"/>
      <c r="O479" s="232"/>
      <c r="P479" s="232"/>
      <c r="Q479" s="232"/>
      <c r="R479" s="232"/>
      <c r="S479" s="232"/>
      <c r="T479" s="233"/>
      <c r="AT479" s="234" t="s">
        <v>183</v>
      </c>
      <c r="AU479" s="234" t="s">
        <v>188</v>
      </c>
      <c r="AV479" s="13" t="s">
        <v>82</v>
      </c>
      <c r="AW479" s="13" t="s">
        <v>30</v>
      </c>
      <c r="AX479" s="13" t="s">
        <v>80</v>
      </c>
      <c r="AY479" s="234" t="s">
        <v>175</v>
      </c>
    </row>
    <row r="480" spans="1:65" s="2" customFormat="1" ht="21.75" customHeight="1">
      <c r="A480" s="33"/>
      <c r="B480" s="34"/>
      <c r="C480" s="209" t="s">
        <v>1037</v>
      </c>
      <c r="D480" s="209" t="s">
        <v>177</v>
      </c>
      <c r="E480" s="210" t="s">
        <v>1038</v>
      </c>
      <c r="F480" s="211" t="s">
        <v>1039</v>
      </c>
      <c r="G480" s="212" t="s">
        <v>552</v>
      </c>
      <c r="H480" s="213">
        <v>49</v>
      </c>
      <c r="I480" s="214"/>
      <c r="J480" s="215">
        <f>ROUND(I480*H480,2)</f>
        <v>0</v>
      </c>
      <c r="K480" s="216"/>
      <c r="L480" s="38"/>
      <c r="M480" s="217" t="s">
        <v>1</v>
      </c>
      <c r="N480" s="218" t="s">
        <v>38</v>
      </c>
      <c r="O480" s="70"/>
      <c r="P480" s="219">
        <f>O480*H480</f>
        <v>0</v>
      </c>
      <c r="Q480" s="219">
        <v>0</v>
      </c>
      <c r="R480" s="219">
        <f>Q480*H480</f>
        <v>0</v>
      </c>
      <c r="S480" s="219">
        <v>0</v>
      </c>
      <c r="T480" s="220">
        <f>S480*H480</f>
        <v>0</v>
      </c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R480" s="221" t="s">
        <v>181</v>
      </c>
      <c r="AT480" s="221" t="s">
        <v>177</v>
      </c>
      <c r="AU480" s="221" t="s">
        <v>188</v>
      </c>
      <c r="AY480" s="16" t="s">
        <v>175</v>
      </c>
      <c r="BE480" s="222">
        <f>IF(N480="základní",J480,0)</f>
        <v>0</v>
      </c>
      <c r="BF480" s="222">
        <f>IF(N480="snížená",J480,0)</f>
        <v>0</v>
      </c>
      <c r="BG480" s="222">
        <f>IF(N480="zákl. přenesená",J480,0)</f>
        <v>0</v>
      </c>
      <c r="BH480" s="222">
        <f>IF(N480="sníž. přenesená",J480,0)</f>
        <v>0</v>
      </c>
      <c r="BI480" s="222">
        <f>IF(N480="nulová",J480,0)</f>
        <v>0</v>
      </c>
      <c r="BJ480" s="16" t="s">
        <v>80</v>
      </c>
      <c r="BK480" s="222">
        <f>ROUND(I480*H480,2)</f>
        <v>0</v>
      </c>
      <c r="BL480" s="16" t="s">
        <v>181</v>
      </c>
      <c r="BM480" s="221" t="s">
        <v>1040</v>
      </c>
    </row>
    <row r="481" spans="1:65" s="2" customFormat="1" ht="21.75" customHeight="1">
      <c r="A481" s="33"/>
      <c r="B481" s="34"/>
      <c r="C481" s="209" t="s">
        <v>1041</v>
      </c>
      <c r="D481" s="209" t="s">
        <v>177</v>
      </c>
      <c r="E481" s="210" t="s">
        <v>1042</v>
      </c>
      <c r="F481" s="211" t="s">
        <v>1043</v>
      </c>
      <c r="G481" s="212" t="s">
        <v>180</v>
      </c>
      <c r="H481" s="213">
        <v>50</v>
      </c>
      <c r="I481" s="214"/>
      <c r="J481" s="215">
        <f>ROUND(I481*H481,2)</f>
        <v>0</v>
      </c>
      <c r="K481" s="216"/>
      <c r="L481" s="38"/>
      <c r="M481" s="217" t="s">
        <v>1</v>
      </c>
      <c r="N481" s="218" t="s">
        <v>38</v>
      </c>
      <c r="O481" s="70"/>
      <c r="P481" s="219">
        <f>O481*H481</f>
        <v>0</v>
      </c>
      <c r="Q481" s="219">
        <v>0</v>
      </c>
      <c r="R481" s="219">
        <f>Q481*H481</f>
        <v>0</v>
      </c>
      <c r="S481" s="219">
        <v>0</v>
      </c>
      <c r="T481" s="220">
        <f>S481*H481</f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221" t="s">
        <v>181</v>
      </c>
      <c r="AT481" s="221" t="s">
        <v>177</v>
      </c>
      <c r="AU481" s="221" t="s">
        <v>188</v>
      </c>
      <c r="AY481" s="16" t="s">
        <v>175</v>
      </c>
      <c r="BE481" s="222">
        <f>IF(N481="základní",J481,0)</f>
        <v>0</v>
      </c>
      <c r="BF481" s="222">
        <f>IF(N481="snížená",J481,0)</f>
        <v>0</v>
      </c>
      <c r="BG481" s="222">
        <f>IF(N481="zákl. přenesená",J481,0)</f>
        <v>0</v>
      </c>
      <c r="BH481" s="222">
        <f>IF(N481="sníž. přenesená",J481,0)</f>
        <v>0</v>
      </c>
      <c r="BI481" s="222">
        <f>IF(N481="nulová",J481,0)</f>
        <v>0</v>
      </c>
      <c r="BJ481" s="16" t="s">
        <v>80</v>
      </c>
      <c r="BK481" s="222">
        <f>ROUND(I481*H481,2)</f>
        <v>0</v>
      </c>
      <c r="BL481" s="16" t="s">
        <v>181</v>
      </c>
      <c r="BM481" s="221" t="s">
        <v>1044</v>
      </c>
    </row>
    <row r="482" spans="1:65" s="2" customFormat="1" ht="21.75" customHeight="1">
      <c r="A482" s="33"/>
      <c r="B482" s="34"/>
      <c r="C482" s="209" t="s">
        <v>1045</v>
      </c>
      <c r="D482" s="209" t="s">
        <v>177</v>
      </c>
      <c r="E482" s="210" t="s">
        <v>1046</v>
      </c>
      <c r="F482" s="211" t="s">
        <v>1047</v>
      </c>
      <c r="G482" s="212" t="s">
        <v>180</v>
      </c>
      <c r="H482" s="213">
        <v>175.76</v>
      </c>
      <c r="I482" s="214"/>
      <c r="J482" s="215">
        <f>ROUND(I482*H482,2)</f>
        <v>0</v>
      </c>
      <c r="K482" s="216"/>
      <c r="L482" s="38"/>
      <c r="M482" s="217" t="s">
        <v>1</v>
      </c>
      <c r="N482" s="218" t="s">
        <v>38</v>
      </c>
      <c r="O482" s="70"/>
      <c r="P482" s="219">
        <f>O482*H482</f>
        <v>0</v>
      </c>
      <c r="Q482" s="219">
        <v>0</v>
      </c>
      <c r="R482" s="219">
        <f>Q482*H482</f>
        <v>0</v>
      </c>
      <c r="S482" s="219">
        <v>0</v>
      </c>
      <c r="T482" s="220">
        <f>S482*H482</f>
        <v>0</v>
      </c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R482" s="221" t="s">
        <v>181</v>
      </c>
      <c r="AT482" s="221" t="s">
        <v>177</v>
      </c>
      <c r="AU482" s="221" t="s">
        <v>188</v>
      </c>
      <c r="AY482" s="16" t="s">
        <v>175</v>
      </c>
      <c r="BE482" s="222">
        <f>IF(N482="základní",J482,0)</f>
        <v>0</v>
      </c>
      <c r="BF482" s="222">
        <f>IF(N482="snížená",J482,0)</f>
        <v>0</v>
      </c>
      <c r="BG482" s="222">
        <f>IF(N482="zákl. přenesená",J482,0)</f>
        <v>0</v>
      </c>
      <c r="BH482" s="222">
        <f>IF(N482="sníž. přenesená",J482,0)</f>
        <v>0</v>
      </c>
      <c r="BI482" s="222">
        <f>IF(N482="nulová",J482,0)</f>
        <v>0</v>
      </c>
      <c r="BJ482" s="16" t="s">
        <v>80</v>
      </c>
      <c r="BK482" s="222">
        <f>ROUND(I482*H482,2)</f>
        <v>0</v>
      </c>
      <c r="BL482" s="16" t="s">
        <v>181</v>
      </c>
      <c r="BM482" s="221" t="s">
        <v>1048</v>
      </c>
    </row>
    <row r="483" spans="1:65" s="13" customFormat="1" ht="11.25">
      <c r="B483" s="223"/>
      <c r="C483" s="224"/>
      <c r="D483" s="225" t="s">
        <v>183</v>
      </c>
      <c r="E483" s="226" t="s">
        <v>1</v>
      </c>
      <c r="F483" s="227" t="s">
        <v>1049</v>
      </c>
      <c r="G483" s="224"/>
      <c r="H483" s="228">
        <v>175.76</v>
      </c>
      <c r="I483" s="229"/>
      <c r="J483" s="224"/>
      <c r="K483" s="224"/>
      <c r="L483" s="230"/>
      <c r="M483" s="231"/>
      <c r="N483" s="232"/>
      <c r="O483" s="232"/>
      <c r="P483" s="232"/>
      <c r="Q483" s="232"/>
      <c r="R483" s="232"/>
      <c r="S483" s="232"/>
      <c r="T483" s="233"/>
      <c r="AT483" s="234" t="s">
        <v>183</v>
      </c>
      <c r="AU483" s="234" t="s">
        <v>188</v>
      </c>
      <c r="AV483" s="13" t="s">
        <v>82</v>
      </c>
      <c r="AW483" s="13" t="s">
        <v>30</v>
      </c>
      <c r="AX483" s="13" t="s">
        <v>80</v>
      </c>
      <c r="AY483" s="234" t="s">
        <v>175</v>
      </c>
    </row>
    <row r="484" spans="1:65" s="2" customFormat="1" ht="16.5" customHeight="1">
      <c r="A484" s="33"/>
      <c r="B484" s="34"/>
      <c r="C484" s="246" t="s">
        <v>1050</v>
      </c>
      <c r="D484" s="246" t="s">
        <v>285</v>
      </c>
      <c r="E484" s="247" t="s">
        <v>1051</v>
      </c>
      <c r="F484" s="248" t="s">
        <v>1052</v>
      </c>
      <c r="G484" s="249" t="s">
        <v>244</v>
      </c>
      <c r="H484" s="250">
        <v>1.81</v>
      </c>
      <c r="I484" s="251"/>
      <c r="J484" s="252">
        <f>ROUND(I484*H484,2)</f>
        <v>0</v>
      </c>
      <c r="K484" s="253"/>
      <c r="L484" s="254"/>
      <c r="M484" s="255" t="s">
        <v>1</v>
      </c>
      <c r="N484" s="256" t="s">
        <v>38</v>
      </c>
      <c r="O484" s="70"/>
      <c r="P484" s="219">
        <f>O484*H484</f>
        <v>0</v>
      </c>
      <c r="Q484" s="219">
        <v>0.2</v>
      </c>
      <c r="R484" s="219">
        <f>Q484*H484</f>
        <v>0.36200000000000004</v>
      </c>
      <c r="S484" s="219">
        <v>0</v>
      </c>
      <c r="T484" s="220">
        <f>S484*H484</f>
        <v>0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221" t="s">
        <v>209</v>
      </c>
      <c r="AT484" s="221" t="s">
        <v>285</v>
      </c>
      <c r="AU484" s="221" t="s">
        <v>188</v>
      </c>
      <c r="AY484" s="16" t="s">
        <v>175</v>
      </c>
      <c r="BE484" s="222">
        <f>IF(N484="základní",J484,0)</f>
        <v>0</v>
      </c>
      <c r="BF484" s="222">
        <f>IF(N484="snížená",J484,0)</f>
        <v>0</v>
      </c>
      <c r="BG484" s="222">
        <f>IF(N484="zákl. přenesená",J484,0)</f>
        <v>0</v>
      </c>
      <c r="BH484" s="222">
        <f>IF(N484="sníž. přenesená",J484,0)</f>
        <v>0</v>
      </c>
      <c r="BI484" s="222">
        <f>IF(N484="nulová",J484,0)</f>
        <v>0</v>
      </c>
      <c r="BJ484" s="16" t="s">
        <v>80</v>
      </c>
      <c r="BK484" s="222">
        <f>ROUND(I484*H484,2)</f>
        <v>0</v>
      </c>
      <c r="BL484" s="16" t="s">
        <v>181</v>
      </c>
      <c r="BM484" s="221" t="s">
        <v>1053</v>
      </c>
    </row>
    <row r="485" spans="1:65" s="13" customFormat="1" ht="11.25">
      <c r="B485" s="223"/>
      <c r="C485" s="224"/>
      <c r="D485" s="225" t="s">
        <v>183</v>
      </c>
      <c r="E485" s="224"/>
      <c r="F485" s="227" t="s">
        <v>1054</v>
      </c>
      <c r="G485" s="224"/>
      <c r="H485" s="228">
        <v>1.81</v>
      </c>
      <c r="I485" s="229"/>
      <c r="J485" s="224"/>
      <c r="K485" s="224"/>
      <c r="L485" s="230"/>
      <c r="M485" s="231"/>
      <c r="N485" s="232"/>
      <c r="O485" s="232"/>
      <c r="P485" s="232"/>
      <c r="Q485" s="232"/>
      <c r="R485" s="232"/>
      <c r="S485" s="232"/>
      <c r="T485" s="233"/>
      <c r="AT485" s="234" t="s">
        <v>183</v>
      </c>
      <c r="AU485" s="234" t="s">
        <v>188</v>
      </c>
      <c r="AV485" s="13" t="s">
        <v>82</v>
      </c>
      <c r="AW485" s="13" t="s">
        <v>4</v>
      </c>
      <c r="AX485" s="13" t="s">
        <v>80</v>
      </c>
      <c r="AY485" s="234" t="s">
        <v>175</v>
      </c>
    </row>
    <row r="486" spans="1:65" s="2" customFormat="1" ht="16.5" customHeight="1">
      <c r="A486" s="33"/>
      <c r="B486" s="34"/>
      <c r="C486" s="209" t="s">
        <v>1055</v>
      </c>
      <c r="D486" s="209" t="s">
        <v>177</v>
      </c>
      <c r="E486" s="210" t="s">
        <v>1056</v>
      </c>
      <c r="F486" s="211" t="s">
        <v>1057</v>
      </c>
      <c r="G486" s="212" t="s">
        <v>244</v>
      </c>
      <c r="H486" s="213">
        <v>309</v>
      </c>
      <c r="I486" s="214"/>
      <c r="J486" s="215">
        <f>ROUND(I486*H486,2)</f>
        <v>0</v>
      </c>
      <c r="K486" s="216"/>
      <c r="L486" s="38"/>
      <c r="M486" s="217" t="s">
        <v>1</v>
      </c>
      <c r="N486" s="218" t="s">
        <v>38</v>
      </c>
      <c r="O486" s="70"/>
      <c r="P486" s="219">
        <f>O486*H486</f>
        <v>0</v>
      </c>
      <c r="Q486" s="219">
        <v>0</v>
      </c>
      <c r="R486" s="219">
        <f>Q486*H486</f>
        <v>0</v>
      </c>
      <c r="S486" s="219">
        <v>0</v>
      </c>
      <c r="T486" s="220">
        <f>S486*H486</f>
        <v>0</v>
      </c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R486" s="221" t="s">
        <v>181</v>
      </c>
      <c r="AT486" s="221" t="s">
        <v>177</v>
      </c>
      <c r="AU486" s="221" t="s">
        <v>188</v>
      </c>
      <c r="AY486" s="16" t="s">
        <v>175</v>
      </c>
      <c r="BE486" s="222">
        <f>IF(N486="základní",J486,0)</f>
        <v>0</v>
      </c>
      <c r="BF486" s="222">
        <f>IF(N486="snížená",J486,0)</f>
        <v>0</v>
      </c>
      <c r="BG486" s="222">
        <f>IF(N486="zákl. přenesená",J486,0)</f>
        <v>0</v>
      </c>
      <c r="BH486" s="222">
        <f>IF(N486="sníž. přenesená",J486,0)</f>
        <v>0</v>
      </c>
      <c r="BI486" s="222">
        <f>IF(N486="nulová",J486,0)</f>
        <v>0</v>
      </c>
      <c r="BJ486" s="16" t="s">
        <v>80</v>
      </c>
      <c r="BK486" s="222">
        <f>ROUND(I486*H486,2)</f>
        <v>0</v>
      </c>
      <c r="BL486" s="16" t="s">
        <v>181</v>
      </c>
      <c r="BM486" s="221" t="s">
        <v>1058</v>
      </c>
    </row>
    <row r="487" spans="1:65" s="13" customFormat="1" ht="11.25">
      <c r="B487" s="223"/>
      <c r="C487" s="224"/>
      <c r="D487" s="225" t="s">
        <v>183</v>
      </c>
      <c r="E487" s="226" t="s">
        <v>1</v>
      </c>
      <c r="F487" s="227" t="s">
        <v>1059</v>
      </c>
      <c r="G487" s="224"/>
      <c r="H487" s="228">
        <v>309</v>
      </c>
      <c r="I487" s="229"/>
      <c r="J487" s="224"/>
      <c r="K487" s="224"/>
      <c r="L487" s="230"/>
      <c r="M487" s="231"/>
      <c r="N487" s="232"/>
      <c r="O487" s="232"/>
      <c r="P487" s="232"/>
      <c r="Q487" s="232"/>
      <c r="R487" s="232"/>
      <c r="S487" s="232"/>
      <c r="T487" s="233"/>
      <c r="AT487" s="234" t="s">
        <v>183</v>
      </c>
      <c r="AU487" s="234" t="s">
        <v>188</v>
      </c>
      <c r="AV487" s="13" t="s">
        <v>82</v>
      </c>
      <c r="AW487" s="13" t="s">
        <v>30</v>
      </c>
      <c r="AX487" s="13" t="s">
        <v>80</v>
      </c>
      <c r="AY487" s="234" t="s">
        <v>175</v>
      </c>
    </row>
    <row r="488" spans="1:65" s="12" customFormat="1" ht="20.85" customHeight="1">
      <c r="B488" s="193"/>
      <c r="C488" s="194"/>
      <c r="D488" s="195" t="s">
        <v>72</v>
      </c>
      <c r="E488" s="207" t="s">
        <v>1060</v>
      </c>
      <c r="F488" s="207" t="s">
        <v>1061</v>
      </c>
      <c r="G488" s="194"/>
      <c r="H488" s="194"/>
      <c r="I488" s="197"/>
      <c r="J488" s="208">
        <f>BK488</f>
        <v>0</v>
      </c>
      <c r="K488" s="194"/>
      <c r="L488" s="199"/>
      <c r="M488" s="200"/>
      <c r="N488" s="201"/>
      <c r="O488" s="201"/>
      <c r="P488" s="202">
        <f>SUM(P489:P510)</f>
        <v>0</v>
      </c>
      <c r="Q488" s="201"/>
      <c r="R488" s="202">
        <f>SUM(R489:R510)</f>
        <v>368.16940500000004</v>
      </c>
      <c r="S488" s="201"/>
      <c r="T488" s="203">
        <f>SUM(T489:T510)</f>
        <v>0</v>
      </c>
      <c r="AR488" s="204" t="s">
        <v>80</v>
      </c>
      <c r="AT488" s="205" t="s">
        <v>72</v>
      </c>
      <c r="AU488" s="205" t="s">
        <v>82</v>
      </c>
      <c r="AY488" s="204" t="s">
        <v>175</v>
      </c>
      <c r="BK488" s="206">
        <f>SUM(BK489:BK510)</f>
        <v>0</v>
      </c>
    </row>
    <row r="489" spans="1:65" s="2" customFormat="1" ht="21.75" customHeight="1">
      <c r="A489" s="33"/>
      <c r="B489" s="34"/>
      <c r="C489" s="209" t="s">
        <v>1062</v>
      </c>
      <c r="D489" s="209" t="s">
        <v>177</v>
      </c>
      <c r="E489" s="210" t="s">
        <v>1063</v>
      </c>
      <c r="F489" s="211" t="s">
        <v>1064</v>
      </c>
      <c r="G489" s="212" t="s">
        <v>180</v>
      </c>
      <c r="H489" s="213">
        <v>3940</v>
      </c>
      <c r="I489" s="214"/>
      <c r="J489" s="215">
        <f>ROUND(I489*H489,2)</f>
        <v>0</v>
      </c>
      <c r="K489" s="216"/>
      <c r="L489" s="38"/>
      <c r="M489" s="217" t="s">
        <v>1</v>
      </c>
      <c r="N489" s="218" t="s">
        <v>38</v>
      </c>
      <c r="O489" s="70"/>
      <c r="P489" s="219">
        <f>O489*H489</f>
        <v>0</v>
      </c>
      <c r="Q489" s="219">
        <v>0</v>
      </c>
      <c r="R489" s="219">
        <f>Q489*H489</f>
        <v>0</v>
      </c>
      <c r="S489" s="219">
        <v>0</v>
      </c>
      <c r="T489" s="220">
        <f>S489*H489</f>
        <v>0</v>
      </c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R489" s="221" t="s">
        <v>181</v>
      </c>
      <c r="AT489" s="221" t="s">
        <v>177</v>
      </c>
      <c r="AU489" s="221" t="s">
        <v>188</v>
      </c>
      <c r="AY489" s="16" t="s">
        <v>175</v>
      </c>
      <c r="BE489" s="222">
        <f>IF(N489="základní",J489,0)</f>
        <v>0</v>
      </c>
      <c r="BF489" s="222">
        <f>IF(N489="snížená",J489,0)</f>
        <v>0</v>
      </c>
      <c r="BG489" s="222">
        <f>IF(N489="zákl. přenesená",J489,0)</f>
        <v>0</v>
      </c>
      <c r="BH489" s="222">
        <f>IF(N489="sníž. přenesená",J489,0)</f>
        <v>0</v>
      </c>
      <c r="BI489" s="222">
        <f>IF(N489="nulová",J489,0)</f>
        <v>0</v>
      </c>
      <c r="BJ489" s="16" t="s">
        <v>80</v>
      </c>
      <c r="BK489" s="222">
        <f>ROUND(I489*H489,2)</f>
        <v>0</v>
      </c>
      <c r="BL489" s="16" t="s">
        <v>181</v>
      </c>
      <c r="BM489" s="221" t="s">
        <v>1065</v>
      </c>
    </row>
    <row r="490" spans="1:65" s="13" customFormat="1" ht="11.25">
      <c r="B490" s="223"/>
      <c r="C490" s="224"/>
      <c r="D490" s="225" t="s">
        <v>183</v>
      </c>
      <c r="E490" s="226" t="s">
        <v>128</v>
      </c>
      <c r="F490" s="227" t="s">
        <v>1066</v>
      </c>
      <c r="G490" s="224"/>
      <c r="H490" s="228">
        <v>3940</v>
      </c>
      <c r="I490" s="229"/>
      <c r="J490" s="224"/>
      <c r="K490" s="224"/>
      <c r="L490" s="230"/>
      <c r="M490" s="231"/>
      <c r="N490" s="232"/>
      <c r="O490" s="232"/>
      <c r="P490" s="232"/>
      <c r="Q490" s="232"/>
      <c r="R490" s="232"/>
      <c r="S490" s="232"/>
      <c r="T490" s="233"/>
      <c r="AT490" s="234" t="s">
        <v>183</v>
      </c>
      <c r="AU490" s="234" t="s">
        <v>188</v>
      </c>
      <c r="AV490" s="13" t="s">
        <v>82</v>
      </c>
      <c r="AW490" s="13" t="s">
        <v>30</v>
      </c>
      <c r="AX490" s="13" t="s">
        <v>80</v>
      </c>
      <c r="AY490" s="234" t="s">
        <v>175</v>
      </c>
    </row>
    <row r="491" spans="1:65" s="2" customFormat="1" ht="21.75" customHeight="1">
      <c r="A491" s="33"/>
      <c r="B491" s="34"/>
      <c r="C491" s="209" t="s">
        <v>1067</v>
      </c>
      <c r="D491" s="209" t="s">
        <v>177</v>
      </c>
      <c r="E491" s="210" t="s">
        <v>1068</v>
      </c>
      <c r="F491" s="211" t="s">
        <v>1069</v>
      </c>
      <c r="G491" s="212" t="s">
        <v>180</v>
      </c>
      <c r="H491" s="213">
        <v>50</v>
      </c>
      <c r="I491" s="214"/>
      <c r="J491" s="215">
        <f>ROUND(I491*H491,2)</f>
        <v>0</v>
      </c>
      <c r="K491" s="216"/>
      <c r="L491" s="38"/>
      <c r="M491" s="217" t="s">
        <v>1</v>
      </c>
      <c r="N491" s="218" t="s">
        <v>38</v>
      </c>
      <c r="O491" s="70"/>
      <c r="P491" s="219">
        <f>O491*H491</f>
        <v>0</v>
      </c>
      <c r="Q491" s="219">
        <v>0</v>
      </c>
      <c r="R491" s="219">
        <f>Q491*H491</f>
        <v>0</v>
      </c>
      <c r="S491" s="219">
        <v>0</v>
      </c>
      <c r="T491" s="220">
        <f>S491*H491</f>
        <v>0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221" t="s">
        <v>181</v>
      </c>
      <c r="AT491" s="221" t="s">
        <v>177</v>
      </c>
      <c r="AU491" s="221" t="s">
        <v>188</v>
      </c>
      <c r="AY491" s="16" t="s">
        <v>175</v>
      </c>
      <c r="BE491" s="222">
        <f>IF(N491="základní",J491,0)</f>
        <v>0</v>
      </c>
      <c r="BF491" s="222">
        <f>IF(N491="snížená",J491,0)</f>
        <v>0</v>
      </c>
      <c r="BG491" s="222">
        <f>IF(N491="zákl. přenesená",J491,0)</f>
        <v>0</v>
      </c>
      <c r="BH491" s="222">
        <f>IF(N491="sníž. přenesená",J491,0)</f>
        <v>0</v>
      </c>
      <c r="BI491" s="222">
        <f>IF(N491="nulová",J491,0)</f>
        <v>0</v>
      </c>
      <c r="BJ491" s="16" t="s">
        <v>80</v>
      </c>
      <c r="BK491" s="222">
        <f>ROUND(I491*H491,2)</f>
        <v>0</v>
      </c>
      <c r="BL491" s="16" t="s">
        <v>181</v>
      </c>
      <c r="BM491" s="221" t="s">
        <v>1070</v>
      </c>
    </row>
    <row r="492" spans="1:65" s="13" customFormat="1" ht="11.25">
      <c r="B492" s="223"/>
      <c r="C492" s="224"/>
      <c r="D492" s="225" t="s">
        <v>183</v>
      </c>
      <c r="E492" s="226" t="s">
        <v>112</v>
      </c>
      <c r="F492" s="227" t="s">
        <v>114</v>
      </c>
      <c r="G492" s="224"/>
      <c r="H492" s="228">
        <v>50</v>
      </c>
      <c r="I492" s="229"/>
      <c r="J492" s="224"/>
      <c r="K492" s="224"/>
      <c r="L492" s="230"/>
      <c r="M492" s="231"/>
      <c r="N492" s="232"/>
      <c r="O492" s="232"/>
      <c r="P492" s="232"/>
      <c r="Q492" s="232"/>
      <c r="R492" s="232"/>
      <c r="S492" s="232"/>
      <c r="T492" s="233"/>
      <c r="AT492" s="234" t="s">
        <v>183</v>
      </c>
      <c r="AU492" s="234" t="s">
        <v>188</v>
      </c>
      <c r="AV492" s="13" t="s">
        <v>82</v>
      </c>
      <c r="AW492" s="13" t="s">
        <v>30</v>
      </c>
      <c r="AX492" s="13" t="s">
        <v>80</v>
      </c>
      <c r="AY492" s="234" t="s">
        <v>175</v>
      </c>
    </row>
    <row r="493" spans="1:65" s="2" customFormat="1" ht="21.75" customHeight="1">
      <c r="A493" s="33"/>
      <c r="B493" s="34"/>
      <c r="C493" s="209" t="s">
        <v>1071</v>
      </c>
      <c r="D493" s="209" t="s">
        <v>177</v>
      </c>
      <c r="E493" s="210" t="s">
        <v>1072</v>
      </c>
      <c r="F493" s="211" t="s">
        <v>1073</v>
      </c>
      <c r="G493" s="212" t="s">
        <v>180</v>
      </c>
      <c r="H493" s="213">
        <v>3940</v>
      </c>
      <c r="I493" s="214"/>
      <c r="J493" s="215">
        <f>ROUND(I493*H493,2)</f>
        <v>0</v>
      </c>
      <c r="K493" s="216"/>
      <c r="L493" s="38"/>
      <c r="M493" s="217" t="s">
        <v>1</v>
      </c>
      <c r="N493" s="218" t="s">
        <v>38</v>
      </c>
      <c r="O493" s="70"/>
      <c r="P493" s="219">
        <f>O493*H493</f>
        <v>0</v>
      </c>
      <c r="Q493" s="219">
        <v>0</v>
      </c>
      <c r="R493" s="219">
        <f>Q493*H493</f>
        <v>0</v>
      </c>
      <c r="S493" s="219">
        <v>0</v>
      </c>
      <c r="T493" s="220">
        <f>S493*H493</f>
        <v>0</v>
      </c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R493" s="221" t="s">
        <v>181</v>
      </c>
      <c r="AT493" s="221" t="s">
        <v>177</v>
      </c>
      <c r="AU493" s="221" t="s">
        <v>188</v>
      </c>
      <c r="AY493" s="16" t="s">
        <v>175</v>
      </c>
      <c r="BE493" s="222">
        <f>IF(N493="základní",J493,0)</f>
        <v>0</v>
      </c>
      <c r="BF493" s="222">
        <f>IF(N493="snížená",J493,0)</f>
        <v>0</v>
      </c>
      <c r="BG493" s="222">
        <f>IF(N493="zákl. přenesená",J493,0)</f>
        <v>0</v>
      </c>
      <c r="BH493" s="222">
        <f>IF(N493="sníž. přenesená",J493,0)</f>
        <v>0</v>
      </c>
      <c r="BI493" s="222">
        <f>IF(N493="nulová",J493,0)</f>
        <v>0</v>
      </c>
      <c r="BJ493" s="16" t="s">
        <v>80</v>
      </c>
      <c r="BK493" s="222">
        <f>ROUND(I493*H493,2)</f>
        <v>0</v>
      </c>
      <c r="BL493" s="16" t="s">
        <v>181</v>
      </c>
      <c r="BM493" s="221" t="s">
        <v>1074</v>
      </c>
    </row>
    <row r="494" spans="1:65" s="13" customFormat="1" ht="11.25">
      <c r="B494" s="223"/>
      <c r="C494" s="224"/>
      <c r="D494" s="225" t="s">
        <v>183</v>
      </c>
      <c r="E494" s="226" t="s">
        <v>1</v>
      </c>
      <c r="F494" s="227" t="s">
        <v>128</v>
      </c>
      <c r="G494" s="224"/>
      <c r="H494" s="228">
        <v>3940</v>
      </c>
      <c r="I494" s="229"/>
      <c r="J494" s="224"/>
      <c r="K494" s="224"/>
      <c r="L494" s="230"/>
      <c r="M494" s="231"/>
      <c r="N494" s="232"/>
      <c r="O494" s="232"/>
      <c r="P494" s="232"/>
      <c r="Q494" s="232"/>
      <c r="R494" s="232"/>
      <c r="S494" s="232"/>
      <c r="T494" s="233"/>
      <c r="AT494" s="234" t="s">
        <v>183</v>
      </c>
      <c r="AU494" s="234" t="s">
        <v>188</v>
      </c>
      <c r="AV494" s="13" t="s">
        <v>82</v>
      </c>
      <c r="AW494" s="13" t="s">
        <v>30</v>
      </c>
      <c r="AX494" s="13" t="s">
        <v>80</v>
      </c>
      <c r="AY494" s="234" t="s">
        <v>175</v>
      </c>
    </row>
    <row r="495" spans="1:65" s="2" customFormat="1" ht="16.5" customHeight="1">
      <c r="A495" s="33"/>
      <c r="B495" s="34"/>
      <c r="C495" s="246" t="s">
        <v>1075</v>
      </c>
      <c r="D495" s="246" t="s">
        <v>285</v>
      </c>
      <c r="E495" s="247" t="s">
        <v>1076</v>
      </c>
      <c r="F495" s="248" t="s">
        <v>1077</v>
      </c>
      <c r="G495" s="249" t="s">
        <v>1078</v>
      </c>
      <c r="H495" s="250">
        <v>59.1</v>
      </c>
      <c r="I495" s="251"/>
      <c r="J495" s="252">
        <f>ROUND(I495*H495,2)</f>
        <v>0</v>
      </c>
      <c r="K495" s="253"/>
      <c r="L495" s="254"/>
      <c r="M495" s="255" t="s">
        <v>1</v>
      </c>
      <c r="N495" s="256" t="s">
        <v>38</v>
      </c>
      <c r="O495" s="70"/>
      <c r="P495" s="219">
        <f>O495*H495</f>
        <v>0</v>
      </c>
      <c r="Q495" s="219">
        <v>1E-3</v>
      </c>
      <c r="R495" s="219">
        <f>Q495*H495</f>
        <v>5.91E-2</v>
      </c>
      <c r="S495" s="219">
        <v>0</v>
      </c>
      <c r="T495" s="220">
        <f>S495*H495</f>
        <v>0</v>
      </c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R495" s="221" t="s">
        <v>209</v>
      </c>
      <c r="AT495" s="221" t="s">
        <v>285</v>
      </c>
      <c r="AU495" s="221" t="s">
        <v>188</v>
      </c>
      <c r="AY495" s="16" t="s">
        <v>175</v>
      </c>
      <c r="BE495" s="222">
        <f>IF(N495="základní",J495,0)</f>
        <v>0</v>
      </c>
      <c r="BF495" s="222">
        <f>IF(N495="snížená",J495,0)</f>
        <v>0</v>
      </c>
      <c r="BG495" s="222">
        <f>IF(N495="zákl. přenesená",J495,0)</f>
        <v>0</v>
      </c>
      <c r="BH495" s="222">
        <f>IF(N495="sníž. přenesená",J495,0)</f>
        <v>0</v>
      </c>
      <c r="BI495" s="222">
        <f>IF(N495="nulová",J495,0)</f>
        <v>0</v>
      </c>
      <c r="BJ495" s="16" t="s">
        <v>80</v>
      </c>
      <c r="BK495" s="222">
        <f>ROUND(I495*H495,2)</f>
        <v>0</v>
      </c>
      <c r="BL495" s="16" t="s">
        <v>181</v>
      </c>
      <c r="BM495" s="221" t="s">
        <v>1079</v>
      </c>
    </row>
    <row r="496" spans="1:65" s="13" customFormat="1" ht="11.25">
      <c r="B496" s="223"/>
      <c r="C496" s="224"/>
      <c r="D496" s="225" t="s">
        <v>183</v>
      </c>
      <c r="E496" s="224"/>
      <c r="F496" s="227" t="s">
        <v>1080</v>
      </c>
      <c r="G496" s="224"/>
      <c r="H496" s="228">
        <v>59.1</v>
      </c>
      <c r="I496" s="229"/>
      <c r="J496" s="224"/>
      <c r="K496" s="224"/>
      <c r="L496" s="230"/>
      <c r="M496" s="231"/>
      <c r="N496" s="232"/>
      <c r="O496" s="232"/>
      <c r="P496" s="232"/>
      <c r="Q496" s="232"/>
      <c r="R496" s="232"/>
      <c r="S496" s="232"/>
      <c r="T496" s="233"/>
      <c r="AT496" s="234" t="s">
        <v>183</v>
      </c>
      <c r="AU496" s="234" t="s">
        <v>188</v>
      </c>
      <c r="AV496" s="13" t="s">
        <v>82</v>
      </c>
      <c r="AW496" s="13" t="s">
        <v>4</v>
      </c>
      <c r="AX496" s="13" t="s">
        <v>80</v>
      </c>
      <c r="AY496" s="234" t="s">
        <v>175</v>
      </c>
    </row>
    <row r="497" spans="1:65" s="2" customFormat="1" ht="21.75" customHeight="1">
      <c r="A497" s="33"/>
      <c r="B497" s="34"/>
      <c r="C497" s="209" t="s">
        <v>1081</v>
      </c>
      <c r="D497" s="209" t="s">
        <v>177</v>
      </c>
      <c r="E497" s="210" t="s">
        <v>1082</v>
      </c>
      <c r="F497" s="211" t="s">
        <v>1083</v>
      </c>
      <c r="G497" s="212" t="s">
        <v>180</v>
      </c>
      <c r="H497" s="213">
        <v>687</v>
      </c>
      <c r="I497" s="214"/>
      <c r="J497" s="215">
        <f>ROUND(I497*H497,2)</f>
        <v>0</v>
      </c>
      <c r="K497" s="216"/>
      <c r="L497" s="38"/>
      <c r="M497" s="217" t="s">
        <v>1</v>
      </c>
      <c r="N497" s="218" t="s">
        <v>38</v>
      </c>
      <c r="O497" s="70"/>
      <c r="P497" s="219">
        <f>O497*H497</f>
        <v>0</v>
      </c>
      <c r="Q497" s="219">
        <v>0</v>
      </c>
      <c r="R497" s="219">
        <f>Q497*H497</f>
        <v>0</v>
      </c>
      <c r="S497" s="219">
        <v>0</v>
      </c>
      <c r="T497" s="220">
        <f>S497*H497</f>
        <v>0</v>
      </c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R497" s="221" t="s">
        <v>181</v>
      </c>
      <c r="AT497" s="221" t="s">
        <v>177</v>
      </c>
      <c r="AU497" s="221" t="s">
        <v>188</v>
      </c>
      <c r="AY497" s="16" t="s">
        <v>175</v>
      </c>
      <c r="BE497" s="222">
        <f>IF(N497="základní",J497,0)</f>
        <v>0</v>
      </c>
      <c r="BF497" s="222">
        <f>IF(N497="snížená",J497,0)</f>
        <v>0</v>
      </c>
      <c r="BG497" s="222">
        <f>IF(N497="zákl. přenesená",J497,0)</f>
        <v>0</v>
      </c>
      <c r="BH497" s="222">
        <f>IF(N497="sníž. přenesená",J497,0)</f>
        <v>0</v>
      </c>
      <c r="BI497" s="222">
        <f>IF(N497="nulová",J497,0)</f>
        <v>0</v>
      </c>
      <c r="BJ497" s="16" t="s">
        <v>80</v>
      </c>
      <c r="BK497" s="222">
        <f>ROUND(I497*H497,2)</f>
        <v>0</v>
      </c>
      <c r="BL497" s="16" t="s">
        <v>181</v>
      </c>
      <c r="BM497" s="221" t="s">
        <v>1084</v>
      </c>
    </row>
    <row r="498" spans="1:65" s="13" customFormat="1" ht="11.25">
      <c r="B498" s="223"/>
      <c r="C498" s="224"/>
      <c r="D498" s="225" t="s">
        <v>183</v>
      </c>
      <c r="E498" s="226" t="s">
        <v>1</v>
      </c>
      <c r="F498" s="227" t="s">
        <v>124</v>
      </c>
      <c r="G498" s="224"/>
      <c r="H498" s="228">
        <v>687</v>
      </c>
      <c r="I498" s="229"/>
      <c r="J498" s="224"/>
      <c r="K498" s="224"/>
      <c r="L498" s="230"/>
      <c r="M498" s="231"/>
      <c r="N498" s="232"/>
      <c r="O498" s="232"/>
      <c r="P498" s="232"/>
      <c r="Q498" s="232"/>
      <c r="R498" s="232"/>
      <c r="S498" s="232"/>
      <c r="T498" s="233"/>
      <c r="AT498" s="234" t="s">
        <v>183</v>
      </c>
      <c r="AU498" s="234" t="s">
        <v>188</v>
      </c>
      <c r="AV498" s="13" t="s">
        <v>82</v>
      </c>
      <c r="AW498" s="13" t="s">
        <v>30</v>
      </c>
      <c r="AX498" s="13" t="s">
        <v>80</v>
      </c>
      <c r="AY498" s="234" t="s">
        <v>175</v>
      </c>
    </row>
    <row r="499" spans="1:65" s="2" customFormat="1" ht="16.5" customHeight="1">
      <c r="A499" s="33"/>
      <c r="B499" s="34"/>
      <c r="C499" s="246" t="s">
        <v>1085</v>
      </c>
      <c r="D499" s="246" t="s">
        <v>285</v>
      </c>
      <c r="E499" s="247" t="s">
        <v>1076</v>
      </c>
      <c r="F499" s="248" t="s">
        <v>1077</v>
      </c>
      <c r="G499" s="249" t="s">
        <v>1078</v>
      </c>
      <c r="H499" s="250">
        <v>10.305</v>
      </c>
      <c r="I499" s="251"/>
      <c r="J499" s="252">
        <f>ROUND(I499*H499,2)</f>
        <v>0</v>
      </c>
      <c r="K499" s="253"/>
      <c r="L499" s="254"/>
      <c r="M499" s="255" t="s">
        <v>1</v>
      </c>
      <c r="N499" s="256" t="s">
        <v>38</v>
      </c>
      <c r="O499" s="70"/>
      <c r="P499" s="219">
        <f>O499*H499</f>
        <v>0</v>
      </c>
      <c r="Q499" s="219">
        <v>1E-3</v>
      </c>
      <c r="R499" s="219">
        <f>Q499*H499</f>
        <v>1.0305E-2</v>
      </c>
      <c r="S499" s="219">
        <v>0</v>
      </c>
      <c r="T499" s="220">
        <f>S499*H499</f>
        <v>0</v>
      </c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R499" s="221" t="s">
        <v>209</v>
      </c>
      <c r="AT499" s="221" t="s">
        <v>285</v>
      </c>
      <c r="AU499" s="221" t="s">
        <v>188</v>
      </c>
      <c r="AY499" s="16" t="s">
        <v>175</v>
      </c>
      <c r="BE499" s="222">
        <f>IF(N499="základní",J499,0)</f>
        <v>0</v>
      </c>
      <c r="BF499" s="222">
        <f>IF(N499="snížená",J499,0)</f>
        <v>0</v>
      </c>
      <c r="BG499" s="222">
        <f>IF(N499="zákl. přenesená",J499,0)</f>
        <v>0</v>
      </c>
      <c r="BH499" s="222">
        <f>IF(N499="sníž. přenesená",J499,0)</f>
        <v>0</v>
      </c>
      <c r="BI499" s="222">
        <f>IF(N499="nulová",J499,0)</f>
        <v>0</v>
      </c>
      <c r="BJ499" s="16" t="s">
        <v>80</v>
      </c>
      <c r="BK499" s="222">
        <f>ROUND(I499*H499,2)</f>
        <v>0</v>
      </c>
      <c r="BL499" s="16" t="s">
        <v>181</v>
      </c>
      <c r="BM499" s="221" t="s">
        <v>1086</v>
      </c>
    </row>
    <row r="500" spans="1:65" s="13" customFormat="1" ht="11.25">
      <c r="B500" s="223"/>
      <c r="C500" s="224"/>
      <c r="D500" s="225" t="s">
        <v>183</v>
      </c>
      <c r="E500" s="224"/>
      <c r="F500" s="227" t="s">
        <v>1087</v>
      </c>
      <c r="G500" s="224"/>
      <c r="H500" s="228">
        <v>10.305</v>
      </c>
      <c r="I500" s="229"/>
      <c r="J500" s="224"/>
      <c r="K500" s="224"/>
      <c r="L500" s="230"/>
      <c r="M500" s="231"/>
      <c r="N500" s="232"/>
      <c r="O500" s="232"/>
      <c r="P500" s="232"/>
      <c r="Q500" s="232"/>
      <c r="R500" s="232"/>
      <c r="S500" s="232"/>
      <c r="T500" s="233"/>
      <c r="AT500" s="234" t="s">
        <v>183</v>
      </c>
      <c r="AU500" s="234" t="s">
        <v>188</v>
      </c>
      <c r="AV500" s="13" t="s">
        <v>82</v>
      </c>
      <c r="AW500" s="13" t="s">
        <v>4</v>
      </c>
      <c r="AX500" s="13" t="s">
        <v>80</v>
      </c>
      <c r="AY500" s="234" t="s">
        <v>175</v>
      </c>
    </row>
    <row r="501" spans="1:65" s="2" customFormat="1" ht="21.75" customHeight="1">
      <c r="A501" s="33"/>
      <c r="B501" s="34"/>
      <c r="C501" s="209" t="s">
        <v>1088</v>
      </c>
      <c r="D501" s="209" t="s">
        <v>177</v>
      </c>
      <c r="E501" s="210" t="s">
        <v>1089</v>
      </c>
      <c r="F501" s="211" t="s">
        <v>1090</v>
      </c>
      <c r="G501" s="212" t="s">
        <v>180</v>
      </c>
      <c r="H501" s="213">
        <v>3940</v>
      </c>
      <c r="I501" s="214"/>
      <c r="J501" s="215">
        <f>ROUND(I501*H501,2)</f>
        <v>0</v>
      </c>
      <c r="K501" s="216"/>
      <c r="L501" s="38"/>
      <c r="M501" s="217" t="s">
        <v>1</v>
      </c>
      <c r="N501" s="218" t="s">
        <v>38</v>
      </c>
      <c r="O501" s="70"/>
      <c r="P501" s="219">
        <f>O501*H501</f>
        <v>0</v>
      </c>
      <c r="Q501" s="219">
        <v>0</v>
      </c>
      <c r="R501" s="219">
        <f>Q501*H501</f>
        <v>0</v>
      </c>
      <c r="S501" s="219">
        <v>0</v>
      </c>
      <c r="T501" s="220">
        <f>S501*H501</f>
        <v>0</v>
      </c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R501" s="221" t="s">
        <v>181</v>
      </c>
      <c r="AT501" s="221" t="s">
        <v>177</v>
      </c>
      <c r="AU501" s="221" t="s">
        <v>188</v>
      </c>
      <c r="AY501" s="16" t="s">
        <v>175</v>
      </c>
      <c r="BE501" s="222">
        <f>IF(N501="základní",J501,0)</f>
        <v>0</v>
      </c>
      <c r="BF501" s="222">
        <f>IF(N501="snížená",J501,0)</f>
        <v>0</v>
      </c>
      <c r="BG501" s="222">
        <f>IF(N501="zákl. přenesená",J501,0)</f>
        <v>0</v>
      </c>
      <c r="BH501" s="222">
        <f>IF(N501="sníž. přenesená",J501,0)</f>
        <v>0</v>
      </c>
      <c r="BI501" s="222">
        <f>IF(N501="nulová",J501,0)</f>
        <v>0</v>
      </c>
      <c r="BJ501" s="16" t="s">
        <v>80</v>
      </c>
      <c r="BK501" s="222">
        <f>ROUND(I501*H501,2)</f>
        <v>0</v>
      </c>
      <c r="BL501" s="16" t="s">
        <v>181</v>
      </c>
      <c r="BM501" s="221" t="s">
        <v>1091</v>
      </c>
    </row>
    <row r="502" spans="1:65" s="13" customFormat="1" ht="11.25">
      <c r="B502" s="223"/>
      <c r="C502" s="224"/>
      <c r="D502" s="225" t="s">
        <v>183</v>
      </c>
      <c r="E502" s="226" t="s">
        <v>1</v>
      </c>
      <c r="F502" s="227" t="s">
        <v>128</v>
      </c>
      <c r="G502" s="224"/>
      <c r="H502" s="228">
        <v>3940</v>
      </c>
      <c r="I502" s="229"/>
      <c r="J502" s="224"/>
      <c r="K502" s="224"/>
      <c r="L502" s="230"/>
      <c r="M502" s="231"/>
      <c r="N502" s="232"/>
      <c r="O502" s="232"/>
      <c r="P502" s="232"/>
      <c r="Q502" s="232"/>
      <c r="R502" s="232"/>
      <c r="S502" s="232"/>
      <c r="T502" s="233"/>
      <c r="AT502" s="234" t="s">
        <v>183</v>
      </c>
      <c r="AU502" s="234" t="s">
        <v>188</v>
      </c>
      <c r="AV502" s="13" t="s">
        <v>82</v>
      </c>
      <c r="AW502" s="13" t="s">
        <v>30</v>
      </c>
      <c r="AX502" s="13" t="s">
        <v>80</v>
      </c>
      <c r="AY502" s="234" t="s">
        <v>175</v>
      </c>
    </row>
    <row r="503" spans="1:65" s="2" customFormat="1" ht="16.5" customHeight="1">
      <c r="A503" s="33"/>
      <c r="B503" s="34"/>
      <c r="C503" s="246" t="s">
        <v>1092</v>
      </c>
      <c r="D503" s="246" t="s">
        <v>285</v>
      </c>
      <c r="E503" s="247" t="s">
        <v>535</v>
      </c>
      <c r="F503" s="248" t="s">
        <v>536</v>
      </c>
      <c r="G503" s="249" t="s">
        <v>272</v>
      </c>
      <c r="H503" s="250">
        <v>368.1</v>
      </c>
      <c r="I503" s="251"/>
      <c r="J503" s="252">
        <f>ROUND(I503*H503,2)</f>
        <v>0</v>
      </c>
      <c r="K503" s="253"/>
      <c r="L503" s="254"/>
      <c r="M503" s="255" t="s">
        <v>1</v>
      </c>
      <c r="N503" s="256" t="s">
        <v>38</v>
      </c>
      <c r="O503" s="70"/>
      <c r="P503" s="219">
        <f>O503*H503</f>
        <v>0</v>
      </c>
      <c r="Q503" s="219">
        <v>1</v>
      </c>
      <c r="R503" s="219">
        <f>Q503*H503</f>
        <v>368.1</v>
      </c>
      <c r="S503" s="219">
        <v>0</v>
      </c>
      <c r="T503" s="220">
        <f>S503*H503</f>
        <v>0</v>
      </c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R503" s="221" t="s">
        <v>209</v>
      </c>
      <c r="AT503" s="221" t="s">
        <v>285</v>
      </c>
      <c r="AU503" s="221" t="s">
        <v>188</v>
      </c>
      <c r="AY503" s="16" t="s">
        <v>175</v>
      </c>
      <c r="BE503" s="222">
        <f>IF(N503="základní",J503,0)</f>
        <v>0</v>
      </c>
      <c r="BF503" s="222">
        <f>IF(N503="snížená",J503,0)</f>
        <v>0</v>
      </c>
      <c r="BG503" s="222">
        <f>IF(N503="zákl. přenesená",J503,0)</f>
        <v>0</v>
      </c>
      <c r="BH503" s="222">
        <f>IF(N503="sníž. přenesená",J503,0)</f>
        <v>0</v>
      </c>
      <c r="BI503" s="222">
        <f>IF(N503="nulová",J503,0)</f>
        <v>0</v>
      </c>
      <c r="BJ503" s="16" t="s">
        <v>80</v>
      </c>
      <c r="BK503" s="222">
        <f>ROUND(I503*H503,2)</f>
        <v>0</v>
      </c>
      <c r="BL503" s="16" t="s">
        <v>181</v>
      </c>
      <c r="BM503" s="221" t="s">
        <v>1093</v>
      </c>
    </row>
    <row r="504" spans="1:65" s="13" customFormat="1" ht="11.25">
      <c r="B504" s="223"/>
      <c r="C504" s="224"/>
      <c r="D504" s="225" t="s">
        <v>183</v>
      </c>
      <c r="E504" s="226" t="s">
        <v>1</v>
      </c>
      <c r="F504" s="227" t="s">
        <v>1094</v>
      </c>
      <c r="G504" s="224"/>
      <c r="H504" s="228">
        <v>368.1</v>
      </c>
      <c r="I504" s="229"/>
      <c r="J504" s="224"/>
      <c r="K504" s="224"/>
      <c r="L504" s="230"/>
      <c r="M504" s="231"/>
      <c r="N504" s="232"/>
      <c r="O504" s="232"/>
      <c r="P504" s="232"/>
      <c r="Q504" s="232"/>
      <c r="R504" s="232"/>
      <c r="S504" s="232"/>
      <c r="T504" s="233"/>
      <c r="AT504" s="234" t="s">
        <v>183</v>
      </c>
      <c r="AU504" s="234" t="s">
        <v>188</v>
      </c>
      <c r="AV504" s="13" t="s">
        <v>82</v>
      </c>
      <c r="AW504" s="13" t="s">
        <v>30</v>
      </c>
      <c r="AX504" s="13" t="s">
        <v>80</v>
      </c>
      <c r="AY504" s="234" t="s">
        <v>175</v>
      </c>
    </row>
    <row r="505" spans="1:65" s="2" customFormat="1" ht="21.75" customHeight="1">
      <c r="A505" s="33"/>
      <c r="B505" s="34"/>
      <c r="C505" s="209" t="s">
        <v>1095</v>
      </c>
      <c r="D505" s="209" t="s">
        <v>177</v>
      </c>
      <c r="E505" s="210" t="s">
        <v>1096</v>
      </c>
      <c r="F505" s="211" t="s">
        <v>1097</v>
      </c>
      <c r="G505" s="212" t="s">
        <v>180</v>
      </c>
      <c r="H505" s="213">
        <v>4627</v>
      </c>
      <c r="I505" s="214"/>
      <c r="J505" s="215">
        <f>ROUND(I505*H505,2)</f>
        <v>0</v>
      </c>
      <c r="K505" s="216"/>
      <c r="L505" s="38"/>
      <c r="M505" s="217" t="s">
        <v>1</v>
      </c>
      <c r="N505" s="218" t="s">
        <v>38</v>
      </c>
      <c r="O505" s="70"/>
      <c r="P505" s="219">
        <f>O505*H505</f>
        <v>0</v>
      </c>
      <c r="Q505" s="219">
        <v>0</v>
      </c>
      <c r="R505" s="219">
        <f>Q505*H505</f>
        <v>0</v>
      </c>
      <c r="S505" s="219">
        <v>0</v>
      </c>
      <c r="T505" s="220">
        <f>S505*H505</f>
        <v>0</v>
      </c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R505" s="221" t="s">
        <v>181</v>
      </c>
      <c r="AT505" s="221" t="s">
        <v>177</v>
      </c>
      <c r="AU505" s="221" t="s">
        <v>188</v>
      </c>
      <c r="AY505" s="16" t="s">
        <v>175</v>
      </c>
      <c r="BE505" s="222">
        <f>IF(N505="základní",J505,0)</f>
        <v>0</v>
      </c>
      <c r="BF505" s="222">
        <f>IF(N505="snížená",J505,0)</f>
        <v>0</v>
      </c>
      <c r="BG505" s="222">
        <f>IF(N505="zákl. přenesená",J505,0)</f>
        <v>0</v>
      </c>
      <c r="BH505" s="222">
        <f>IF(N505="sníž. přenesená",J505,0)</f>
        <v>0</v>
      </c>
      <c r="BI505" s="222">
        <f>IF(N505="nulová",J505,0)</f>
        <v>0</v>
      </c>
      <c r="BJ505" s="16" t="s">
        <v>80</v>
      </c>
      <c r="BK505" s="222">
        <f>ROUND(I505*H505,2)</f>
        <v>0</v>
      </c>
      <c r="BL505" s="16" t="s">
        <v>181</v>
      </c>
      <c r="BM505" s="221" t="s">
        <v>1098</v>
      </c>
    </row>
    <row r="506" spans="1:65" s="13" customFormat="1" ht="11.25">
      <c r="B506" s="223"/>
      <c r="C506" s="224"/>
      <c r="D506" s="225" t="s">
        <v>183</v>
      </c>
      <c r="E506" s="226" t="s">
        <v>1</v>
      </c>
      <c r="F506" s="227" t="s">
        <v>1099</v>
      </c>
      <c r="G506" s="224"/>
      <c r="H506" s="228">
        <v>4627</v>
      </c>
      <c r="I506" s="229"/>
      <c r="J506" s="224"/>
      <c r="K506" s="224"/>
      <c r="L506" s="230"/>
      <c r="M506" s="231"/>
      <c r="N506" s="232"/>
      <c r="O506" s="232"/>
      <c r="P506" s="232"/>
      <c r="Q506" s="232"/>
      <c r="R506" s="232"/>
      <c r="S506" s="232"/>
      <c r="T506" s="233"/>
      <c r="AT506" s="234" t="s">
        <v>183</v>
      </c>
      <c r="AU506" s="234" t="s">
        <v>188</v>
      </c>
      <c r="AV506" s="13" t="s">
        <v>82</v>
      </c>
      <c r="AW506" s="13" t="s">
        <v>30</v>
      </c>
      <c r="AX506" s="13" t="s">
        <v>80</v>
      </c>
      <c r="AY506" s="234" t="s">
        <v>175</v>
      </c>
    </row>
    <row r="507" spans="1:65" s="2" customFormat="1" ht="21.75" customHeight="1">
      <c r="A507" s="33"/>
      <c r="B507" s="34"/>
      <c r="C507" s="209" t="s">
        <v>1100</v>
      </c>
      <c r="D507" s="209" t="s">
        <v>177</v>
      </c>
      <c r="E507" s="210" t="s">
        <v>1101</v>
      </c>
      <c r="F507" s="211" t="s">
        <v>1102</v>
      </c>
      <c r="G507" s="212" t="s">
        <v>180</v>
      </c>
      <c r="H507" s="213">
        <v>4627</v>
      </c>
      <c r="I507" s="214"/>
      <c r="J507" s="215">
        <f>ROUND(I507*H507,2)</f>
        <v>0</v>
      </c>
      <c r="K507" s="216"/>
      <c r="L507" s="38"/>
      <c r="M507" s="217" t="s">
        <v>1</v>
      </c>
      <c r="N507" s="218" t="s">
        <v>38</v>
      </c>
      <c r="O507" s="70"/>
      <c r="P507" s="219">
        <f>O507*H507</f>
        <v>0</v>
      </c>
      <c r="Q507" s="219">
        <v>0</v>
      </c>
      <c r="R507" s="219">
        <f>Q507*H507</f>
        <v>0</v>
      </c>
      <c r="S507" s="219">
        <v>0</v>
      </c>
      <c r="T507" s="220">
        <f>S507*H507</f>
        <v>0</v>
      </c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R507" s="221" t="s">
        <v>181</v>
      </c>
      <c r="AT507" s="221" t="s">
        <v>177</v>
      </c>
      <c r="AU507" s="221" t="s">
        <v>188</v>
      </c>
      <c r="AY507" s="16" t="s">
        <v>175</v>
      </c>
      <c r="BE507" s="222">
        <f>IF(N507="základní",J507,0)</f>
        <v>0</v>
      </c>
      <c r="BF507" s="222">
        <f>IF(N507="snížená",J507,0)</f>
        <v>0</v>
      </c>
      <c r="BG507" s="222">
        <f>IF(N507="zákl. přenesená",J507,0)</f>
        <v>0</v>
      </c>
      <c r="BH507" s="222">
        <f>IF(N507="sníž. přenesená",J507,0)</f>
        <v>0</v>
      </c>
      <c r="BI507" s="222">
        <f>IF(N507="nulová",J507,0)</f>
        <v>0</v>
      </c>
      <c r="BJ507" s="16" t="s">
        <v>80</v>
      </c>
      <c r="BK507" s="222">
        <f>ROUND(I507*H507,2)</f>
        <v>0</v>
      </c>
      <c r="BL507" s="16" t="s">
        <v>181</v>
      </c>
      <c r="BM507" s="221" t="s">
        <v>1103</v>
      </c>
    </row>
    <row r="508" spans="1:65" s="13" customFormat="1" ht="11.25">
      <c r="B508" s="223"/>
      <c r="C508" s="224"/>
      <c r="D508" s="225" t="s">
        <v>183</v>
      </c>
      <c r="E508" s="226" t="s">
        <v>1</v>
      </c>
      <c r="F508" s="227" t="s">
        <v>1099</v>
      </c>
      <c r="G508" s="224"/>
      <c r="H508" s="228">
        <v>4627</v>
      </c>
      <c r="I508" s="229"/>
      <c r="J508" s="224"/>
      <c r="K508" s="224"/>
      <c r="L508" s="230"/>
      <c r="M508" s="231"/>
      <c r="N508" s="232"/>
      <c r="O508" s="232"/>
      <c r="P508" s="232"/>
      <c r="Q508" s="232"/>
      <c r="R508" s="232"/>
      <c r="S508" s="232"/>
      <c r="T508" s="233"/>
      <c r="AT508" s="234" t="s">
        <v>183</v>
      </c>
      <c r="AU508" s="234" t="s">
        <v>188</v>
      </c>
      <c r="AV508" s="13" t="s">
        <v>82</v>
      </c>
      <c r="AW508" s="13" t="s">
        <v>30</v>
      </c>
      <c r="AX508" s="13" t="s">
        <v>80</v>
      </c>
      <c r="AY508" s="234" t="s">
        <v>175</v>
      </c>
    </row>
    <row r="509" spans="1:65" s="2" customFormat="1" ht="16.5" customHeight="1">
      <c r="A509" s="33"/>
      <c r="B509" s="34"/>
      <c r="C509" s="209" t="s">
        <v>1104</v>
      </c>
      <c r="D509" s="209" t="s">
        <v>177</v>
      </c>
      <c r="E509" s="210" t="s">
        <v>1105</v>
      </c>
      <c r="F509" s="211" t="s">
        <v>1106</v>
      </c>
      <c r="G509" s="212" t="s">
        <v>180</v>
      </c>
      <c r="H509" s="213">
        <v>4627</v>
      </c>
      <c r="I509" s="214"/>
      <c r="J509" s="215">
        <f>ROUND(I509*H509,2)</f>
        <v>0</v>
      </c>
      <c r="K509" s="216"/>
      <c r="L509" s="38"/>
      <c r="M509" s="217" t="s">
        <v>1</v>
      </c>
      <c r="N509" s="218" t="s">
        <v>38</v>
      </c>
      <c r="O509" s="70"/>
      <c r="P509" s="219">
        <f>O509*H509</f>
        <v>0</v>
      </c>
      <c r="Q509" s="219">
        <v>0</v>
      </c>
      <c r="R509" s="219">
        <f>Q509*H509</f>
        <v>0</v>
      </c>
      <c r="S509" s="219">
        <v>0</v>
      </c>
      <c r="T509" s="220">
        <f>S509*H509</f>
        <v>0</v>
      </c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R509" s="221" t="s">
        <v>181</v>
      </c>
      <c r="AT509" s="221" t="s">
        <v>177</v>
      </c>
      <c r="AU509" s="221" t="s">
        <v>188</v>
      </c>
      <c r="AY509" s="16" t="s">
        <v>175</v>
      </c>
      <c r="BE509" s="222">
        <f>IF(N509="základní",J509,0)</f>
        <v>0</v>
      </c>
      <c r="BF509" s="222">
        <f>IF(N509="snížená",J509,0)</f>
        <v>0</v>
      </c>
      <c r="BG509" s="222">
        <f>IF(N509="zákl. přenesená",J509,0)</f>
        <v>0</v>
      </c>
      <c r="BH509" s="222">
        <f>IF(N509="sníž. přenesená",J509,0)</f>
        <v>0</v>
      </c>
      <c r="BI509" s="222">
        <f>IF(N509="nulová",J509,0)</f>
        <v>0</v>
      </c>
      <c r="BJ509" s="16" t="s">
        <v>80</v>
      </c>
      <c r="BK509" s="222">
        <f>ROUND(I509*H509,2)</f>
        <v>0</v>
      </c>
      <c r="BL509" s="16" t="s">
        <v>181</v>
      </c>
      <c r="BM509" s="221" t="s">
        <v>1107</v>
      </c>
    </row>
    <row r="510" spans="1:65" s="13" customFormat="1" ht="11.25">
      <c r="B510" s="223"/>
      <c r="C510" s="224"/>
      <c r="D510" s="225" t="s">
        <v>183</v>
      </c>
      <c r="E510" s="226" t="s">
        <v>1</v>
      </c>
      <c r="F510" s="227" t="s">
        <v>1099</v>
      </c>
      <c r="G510" s="224"/>
      <c r="H510" s="228">
        <v>4627</v>
      </c>
      <c r="I510" s="229"/>
      <c r="J510" s="224"/>
      <c r="K510" s="224"/>
      <c r="L510" s="230"/>
      <c r="M510" s="231"/>
      <c r="N510" s="232"/>
      <c r="O510" s="232"/>
      <c r="P510" s="232"/>
      <c r="Q510" s="232"/>
      <c r="R510" s="232"/>
      <c r="S510" s="232"/>
      <c r="T510" s="233"/>
      <c r="AT510" s="234" t="s">
        <v>183</v>
      </c>
      <c r="AU510" s="234" t="s">
        <v>188</v>
      </c>
      <c r="AV510" s="13" t="s">
        <v>82</v>
      </c>
      <c r="AW510" s="13" t="s">
        <v>30</v>
      </c>
      <c r="AX510" s="13" t="s">
        <v>80</v>
      </c>
      <c r="AY510" s="234" t="s">
        <v>175</v>
      </c>
    </row>
    <row r="511" spans="1:65" s="12" customFormat="1" ht="22.9" customHeight="1">
      <c r="B511" s="193"/>
      <c r="C511" s="194"/>
      <c r="D511" s="195" t="s">
        <v>72</v>
      </c>
      <c r="E511" s="207" t="s">
        <v>1108</v>
      </c>
      <c r="F511" s="207" t="s">
        <v>1109</v>
      </c>
      <c r="G511" s="194"/>
      <c r="H511" s="194"/>
      <c r="I511" s="197"/>
      <c r="J511" s="208">
        <f>BK511</f>
        <v>0</v>
      </c>
      <c r="K511" s="194"/>
      <c r="L511" s="199"/>
      <c r="M511" s="200"/>
      <c r="N511" s="201"/>
      <c r="O511" s="201"/>
      <c r="P511" s="202">
        <f>SUM(P512:P529)</f>
        <v>0</v>
      </c>
      <c r="Q511" s="201"/>
      <c r="R511" s="202">
        <f>SUM(R512:R529)</f>
        <v>0</v>
      </c>
      <c r="S511" s="201"/>
      <c r="T511" s="203">
        <f>SUM(T512:T529)</f>
        <v>0</v>
      </c>
      <c r="AR511" s="204" t="s">
        <v>80</v>
      </c>
      <c r="AT511" s="205" t="s">
        <v>72</v>
      </c>
      <c r="AU511" s="205" t="s">
        <v>80</v>
      </c>
      <c r="AY511" s="204" t="s">
        <v>175</v>
      </c>
      <c r="BK511" s="206">
        <f>SUM(BK512:BK529)</f>
        <v>0</v>
      </c>
    </row>
    <row r="512" spans="1:65" s="2" customFormat="1" ht="16.5" customHeight="1">
      <c r="A512" s="33"/>
      <c r="B512" s="34"/>
      <c r="C512" s="209" t="s">
        <v>1110</v>
      </c>
      <c r="D512" s="209" t="s">
        <v>177</v>
      </c>
      <c r="E512" s="210" t="s">
        <v>1111</v>
      </c>
      <c r="F512" s="211" t="s">
        <v>1112</v>
      </c>
      <c r="G512" s="212" t="s">
        <v>272</v>
      </c>
      <c r="H512" s="213">
        <v>1308.51</v>
      </c>
      <c r="I512" s="214"/>
      <c r="J512" s="215">
        <f>ROUND(I512*H512,2)</f>
        <v>0</v>
      </c>
      <c r="K512" s="216"/>
      <c r="L512" s="38"/>
      <c r="M512" s="217" t="s">
        <v>1</v>
      </c>
      <c r="N512" s="218" t="s">
        <v>38</v>
      </c>
      <c r="O512" s="70"/>
      <c r="P512" s="219">
        <f>O512*H512</f>
        <v>0</v>
      </c>
      <c r="Q512" s="219">
        <v>0</v>
      </c>
      <c r="R512" s="219">
        <f>Q512*H512</f>
        <v>0</v>
      </c>
      <c r="S512" s="219">
        <v>0</v>
      </c>
      <c r="T512" s="220">
        <f>S512*H512</f>
        <v>0</v>
      </c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R512" s="221" t="s">
        <v>181</v>
      </c>
      <c r="AT512" s="221" t="s">
        <v>177</v>
      </c>
      <c r="AU512" s="221" t="s">
        <v>82</v>
      </c>
      <c r="AY512" s="16" t="s">
        <v>175</v>
      </c>
      <c r="BE512" s="222">
        <f>IF(N512="základní",J512,0)</f>
        <v>0</v>
      </c>
      <c r="BF512" s="222">
        <f>IF(N512="snížená",J512,0)</f>
        <v>0</v>
      </c>
      <c r="BG512" s="222">
        <f>IF(N512="zákl. přenesená",J512,0)</f>
        <v>0</v>
      </c>
      <c r="BH512" s="222">
        <f>IF(N512="sníž. přenesená",J512,0)</f>
        <v>0</v>
      </c>
      <c r="BI512" s="222">
        <f>IF(N512="nulová",J512,0)</f>
        <v>0</v>
      </c>
      <c r="BJ512" s="16" t="s">
        <v>80</v>
      </c>
      <c r="BK512" s="222">
        <f>ROUND(I512*H512,2)</f>
        <v>0</v>
      </c>
      <c r="BL512" s="16" t="s">
        <v>181</v>
      </c>
      <c r="BM512" s="221" t="s">
        <v>1113</v>
      </c>
    </row>
    <row r="513" spans="1:65" s="13" customFormat="1" ht="11.25">
      <c r="B513" s="223"/>
      <c r="C513" s="224"/>
      <c r="D513" s="225" t="s">
        <v>183</v>
      </c>
      <c r="E513" s="226" t="s">
        <v>1</v>
      </c>
      <c r="F513" s="227" t="s">
        <v>1114</v>
      </c>
      <c r="G513" s="224"/>
      <c r="H513" s="228">
        <v>1308.51</v>
      </c>
      <c r="I513" s="229"/>
      <c r="J513" s="224"/>
      <c r="K513" s="224"/>
      <c r="L513" s="230"/>
      <c r="M513" s="231"/>
      <c r="N513" s="232"/>
      <c r="O513" s="232"/>
      <c r="P513" s="232"/>
      <c r="Q513" s="232"/>
      <c r="R513" s="232"/>
      <c r="S513" s="232"/>
      <c r="T513" s="233"/>
      <c r="AT513" s="234" t="s">
        <v>183</v>
      </c>
      <c r="AU513" s="234" t="s">
        <v>82</v>
      </c>
      <c r="AV513" s="13" t="s">
        <v>82</v>
      </c>
      <c r="AW513" s="13" t="s">
        <v>30</v>
      </c>
      <c r="AX513" s="13" t="s">
        <v>80</v>
      </c>
      <c r="AY513" s="234" t="s">
        <v>175</v>
      </c>
    </row>
    <row r="514" spans="1:65" s="2" customFormat="1" ht="21.75" customHeight="1">
      <c r="A514" s="33"/>
      <c r="B514" s="34"/>
      <c r="C514" s="209" t="s">
        <v>1115</v>
      </c>
      <c r="D514" s="209" t="s">
        <v>177</v>
      </c>
      <c r="E514" s="210" t="s">
        <v>1116</v>
      </c>
      <c r="F514" s="211" t="s">
        <v>1117</v>
      </c>
      <c r="G514" s="212" t="s">
        <v>272</v>
      </c>
      <c r="H514" s="213">
        <v>11776.59</v>
      </c>
      <c r="I514" s="214"/>
      <c r="J514" s="215">
        <f>ROUND(I514*H514,2)</f>
        <v>0</v>
      </c>
      <c r="K514" s="216"/>
      <c r="L514" s="38"/>
      <c r="M514" s="217" t="s">
        <v>1</v>
      </c>
      <c r="N514" s="218" t="s">
        <v>38</v>
      </c>
      <c r="O514" s="70"/>
      <c r="P514" s="219">
        <f>O514*H514</f>
        <v>0</v>
      </c>
      <c r="Q514" s="219">
        <v>0</v>
      </c>
      <c r="R514" s="219">
        <f>Q514*H514</f>
        <v>0</v>
      </c>
      <c r="S514" s="219">
        <v>0</v>
      </c>
      <c r="T514" s="220">
        <f>S514*H514</f>
        <v>0</v>
      </c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R514" s="221" t="s">
        <v>181</v>
      </c>
      <c r="AT514" s="221" t="s">
        <v>177</v>
      </c>
      <c r="AU514" s="221" t="s">
        <v>82</v>
      </c>
      <c r="AY514" s="16" t="s">
        <v>175</v>
      </c>
      <c r="BE514" s="222">
        <f>IF(N514="základní",J514,0)</f>
        <v>0</v>
      </c>
      <c r="BF514" s="222">
        <f>IF(N514="snížená",J514,0)</f>
        <v>0</v>
      </c>
      <c r="BG514" s="222">
        <f>IF(N514="zákl. přenesená",J514,0)</f>
        <v>0</v>
      </c>
      <c r="BH514" s="222">
        <f>IF(N514="sníž. přenesená",J514,0)</f>
        <v>0</v>
      </c>
      <c r="BI514" s="222">
        <f>IF(N514="nulová",J514,0)</f>
        <v>0</v>
      </c>
      <c r="BJ514" s="16" t="s">
        <v>80</v>
      </c>
      <c r="BK514" s="222">
        <f>ROUND(I514*H514,2)</f>
        <v>0</v>
      </c>
      <c r="BL514" s="16" t="s">
        <v>181</v>
      </c>
      <c r="BM514" s="221" t="s">
        <v>1118</v>
      </c>
    </row>
    <row r="515" spans="1:65" s="2" customFormat="1" ht="29.25">
      <c r="A515" s="33"/>
      <c r="B515" s="34"/>
      <c r="C515" s="35"/>
      <c r="D515" s="225" t="s">
        <v>350</v>
      </c>
      <c r="E515" s="35"/>
      <c r="F515" s="257" t="s">
        <v>1119</v>
      </c>
      <c r="G515" s="35"/>
      <c r="H515" s="35"/>
      <c r="I515" s="122"/>
      <c r="J515" s="35"/>
      <c r="K515" s="35"/>
      <c r="L515" s="38"/>
      <c r="M515" s="258"/>
      <c r="N515" s="259"/>
      <c r="O515" s="70"/>
      <c r="P515" s="70"/>
      <c r="Q515" s="70"/>
      <c r="R515" s="70"/>
      <c r="S515" s="70"/>
      <c r="T515" s="71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T515" s="16" t="s">
        <v>350</v>
      </c>
      <c r="AU515" s="16" t="s">
        <v>82</v>
      </c>
    </row>
    <row r="516" spans="1:65" s="13" customFormat="1" ht="11.25">
      <c r="B516" s="223"/>
      <c r="C516" s="224"/>
      <c r="D516" s="225" t="s">
        <v>183</v>
      </c>
      <c r="E516" s="226" t="s">
        <v>1</v>
      </c>
      <c r="F516" s="227" t="s">
        <v>1120</v>
      </c>
      <c r="G516" s="224"/>
      <c r="H516" s="228">
        <v>11776.59</v>
      </c>
      <c r="I516" s="229"/>
      <c r="J516" s="224"/>
      <c r="K516" s="224"/>
      <c r="L516" s="230"/>
      <c r="M516" s="231"/>
      <c r="N516" s="232"/>
      <c r="O516" s="232"/>
      <c r="P516" s="232"/>
      <c r="Q516" s="232"/>
      <c r="R516" s="232"/>
      <c r="S516" s="232"/>
      <c r="T516" s="233"/>
      <c r="AT516" s="234" t="s">
        <v>183</v>
      </c>
      <c r="AU516" s="234" t="s">
        <v>82</v>
      </c>
      <c r="AV516" s="13" t="s">
        <v>82</v>
      </c>
      <c r="AW516" s="13" t="s">
        <v>30</v>
      </c>
      <c r="AX516" s="13" t="s">
        <v>80</v>
      </c>
      <c r="AY516" s="234" t="s">
        <v>175</v>
      </c>
    </row>
    <row r="517" spans="1:65" s="2" customFormat="1" ht="16.5" customHeight="1">
      <c r="A517" s="33"/>
      <c r="B517" s="34"/>
      <c r="C517" s="209" t="s">
        <v>1121</v>
      </c>
      <c r="D517" s="209" t="s">
        <v>177</v>
      </c>
      <c r="E517" s="210" t="s">
        <v>743</v>
      </c>
      <c r="F517" s="211" t="s">
        <v>744</v>
      </c>
      <c r="G517" s="212" t="s">
        <v>272</v>
      </c>
      <c r="H517" s="213">
        <v>3330.92</v>
      </c>
      <c r="I517" s="214"/>
      <c r="J517" s="215">
        <f>ROUND(I517*H517,2)</f>
        <v>0</v>
      </c>
      <c r="K517" s="216"/>
      <c r="L517" s="38"/>
      <c r="M517" s="217" t="s">
        <v>1</v>
      </c>
      <c r="N517" s="218" t="s">
        <v>38</v>
      </c>
      <c r="O517" s="70"/>
      <c r="P517" s="219">
        <f>O517*H517</f>
        <v>0</v>
      </c>
      <c r="Q517" s="219">
        <v>0</v>
      </c>
      <c r="R517" s="219">
        <f>Q517*H517</f>
        <v>0</v>
      </c>
      <c r="S517" s="219">
        <v>0</v>
      </c>
      <c r="T517" s="220">
        <f>S517*H517</f>
        <v>0</v>
      </c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R517" s="221" t="s">
        <v>181</v>
      </c>
      <c r="AT517" s="221" t="s">
        <v>177</v>
      </c>
      <c r="AU517" s="221" t="s">
        <v>82</v>
      </c>
      <c r="AY517" s="16" t="s">
        <v>175</v>
      </c>
      <c r="BE517" s="222">
        <f>IF(N517="základní",J517,0)</f>
        <v>0</v>
      </c>
      <c r="BF517" s="222">
        <f>IF(N517="snížená",J517,0)</f>
        <v>0</v>
      </c>
      <c r="BG517" s="222">
        <f>IF(N517="zákl. přenesená",J517,0)</f>
        <v>0</v>
      </c>
      <c r="BH517" s="222">
        <f>IF(N517="sníž. přenesená",J517,0)</f>
        <v>0</v>
      </c>
      <c r="BI517" s="222">
        <f>IF(N517="nulová",J517,0)</f>
        <v>0</v>
      </c>
      <c r="BJ517" s="16" t="s">
        <v>80</v>
      </c>
      <c r="BK517" s="222">
        <f>ROUND(I517*H517,2)</f>
        <v>0</v>
      </c>
      <c r="BL517" s="16" t="s">
        <v>181</v>
      </c>
      <c r="BM517" s="221" t="s">
        <v>1122</v>
      </c>
    </row>
    <row r="518" spans="1:65" s="13" customFormat="1" ht="11.25">
      <c r="B518" s="223"/>
      <c r="C518" s="224"/>
      <c r="D518" s="225" t="s">
        <v>183</v>
      </c>
      <c r="E518" s="226" t="s">
        <v>1</v>
      </c>
      <c r="F518" s="227" t="s">
        <v>1123</v>
      </c>
      <c r="G518" s="224"/>
      <c r="H518" s="228">
        <v>3330.92</v>
      </c>
      <c r="I518" s="229"/>
      <c r="J518" s="224"/>
      <c r="K518" s="224"/>
      <c r="L518" s="230"/>
      <c r="M518" s="231"/>
      <c r="N518" s="232"/>
      <c r="O518" s="232"/>
      <c r="P518" s="232"/>
      <c r="Q518" s="232"/>
      <c r="R518" s="232"/>
      <c r="S518" s="232"/>
      <c r="T518" s="233"/>
      <c r="AT518" s="234" t="s">
        <v>183</v>
      </c>
      <c r="AU518" s="234" t="s">
        <v>82</v>
      </c>
      <c r="AV518" s="13" t="s">
        <v>82</v>
      </c>
      <c r="AW518" s="13" t="s">
        <v>30</v>
      </c>
      <c r="AX518" s="13" t="s">
        <v>80</v>
      </c>
      <c r="AY518" s="234" t="s">
        <v>175</v>
      </c>
    </row>
    <row r="519" spans="1:65" s="2" customFormat="1" ht="21.75" customHeight="1">
      <c r="A519" s="33"/>
      <c r="B519" s="34"/>
      <c r="C519" s="209" t="s">
        <v>1124</v>
      </c>
      <c r="D519" s="209" t="s">
        <v>177</v>
      </c>
      <c r="E519" s="210" t="s">
        <v>747</v>
      </c>
      <c r="F519" s="211" t="s">
        <v>748</v>
      </c>
      <c r="G519" s="212" t="s">
        <v>272</v>
      </c>
      <c r="H519" s="213">
        <v>29978.28</v>
      </c>
      <c r="I519" s="214"/>
      <c r="J519" s="215">
        <f>ROUND(I519*H519,2)</f>
        <v>0</v>
      </c>
      <c r="K519" s="216"/>
      <c r="L519" s="38"/>
      <c r="M519" s="217" t="s">
        <v>1</v>
      </c>
      <c r="N519" s="218" t="s">
        <v>38</v>
      </c>
      <c r="O519" s="70"/>
      <c r="P519" s="219">
        <f>O519*H519</f>
        <v>0</v>
      </c>
      <c r="Q519" s="219">
        <v>0</v>
      </c>
      <c r="R519" s="219">
        <f>Q519*H519</f>
        <v>0</v>
      </c>
      <c r="S519" s="219">
        <v>0</v>
      </c>
      <c r="T519" s="220">
        <f>S519*H519</f>
        <v>0</v>
      </c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R519" s="221" t="s">
        <v>181</v>
      </c>
      <c r="AT519" s="221" t="s">
        <v>177</v>
      </c>
      <c r="AU519" s="221" t="s">
        <v>82</v>
      </c>
      <c r="AY519" s="16" t="s">
        <v>175</v>
      </c>
      <c r="BE519" s="222">
        <f>IF(N519="základní",J519,0)</f>
        <v>0</v>
      </c>
      <c r="BF519" s="222">
        <f>IF(N519="snížená",J519,0)</f>
        <v>0</v>
      </c>
      <c r="BG519" s="222">
        <f>IF(N519="zákl. přenesená",J519,0)</f>
        <v>0</v>
      </c>
      <c r="BH519" s="222">
        <f>IF(N519="sníž. přenesená",J519,0)</f>
        <v>0</v>
      </c>
      <c r="BI519" s="222">
        <f>IF(N519="nulová",J519,0)</f>
        <v>0</v>
      </c>
      <c r="BJ519" s="16" t="s">
        <v>80</v>
      </c>
      <c r="BK519" s="222">
        <f>ROUND(I519*H519,2)</f>
        <v>0</v>
      </c>
      <c r="BL519" s="16" t="s">
        <v>181</v>
      </c>
      <c r="BM519" s="221" t="s">
        <v>1125</v>
      </c>
    </row>
    <row r="520" spans="1:65" s="2" customFormat="1" ht="19.5">
      <c r="A520" s="33"/>
      <c r="B520" s="34"/>
      <c r="C520" s="35"/>
      <c r="D520" s="225" t="s">
        <v>350</v>
      </c>
      <c r="E520" s="35"/>
      <c r="F520" s="257" t="s">
        <v>750</v>
      </c>
      <c r="G520" s="35"/>
      <c r="H520" s="35"/>
      <c r="I520" s="122"/>
      <c r="J520" s="35"/>
      <c r="K520" s="35"/>
      <c r="L520" s="38"/>
      <c r="M520" s="258"/>
      <c r="N520" s="259"/>
      <c r="O520" s="70"/>
      <c r="P520" s="70"/>
      <c r="Q520" s="70"/>
      <c r="R520" s="70"/>
      <c r="S520" s="70"/>
      <c r="T520" s="71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T520" s="16" t="s">
        <v>350</v>
      </c>
      <c r="AU520" s="16" t="s">
        <v>82</v>
      </c>
    </row>
    <row r="521" spans="1:65" s="13" customFormat="1" ht="11.25">
      <c r="B521" s="223"/>
      <c r="C521" s="224"/>
      <c r="D521" s="225" t="s">
        <v>183</v>
      </c>
      <c r="E521" s="226" t="s">
        <v>1</v>
      </c>
      <c r="F521" s="227" t="s">
        <v>1126</v>
      </c>
      <c r="G521" s="224"/>
      <c r="H521" s="228">
        <v>29978.28</v>
      </c>
      <c r="I521" s="229"/>
      <c r="J521" s="224"/>
      <c r="K521" s="224"/>
      <c r="L521" s="230"/>
      <c r="M521" s="231"/>
      <c r="N521" s="232"/>
      <c r="O521" s="232"/>
      <c r="P521" s="232"/>
      <c r="Q521" s="232"/>
      <c r="R521" s="232"/>
      <c r="S521" s="232"/>
      <c r="T521" s="233"/>
      <c r="AT521" s="234" t="s">
        <v>183</v>
      </c>
      <c r="AU521" s="234" t="s">
        <v>82</v>
      </c>
      <c r="AV521" s="13" t="s">
        <v>82</v>
      </c>
      <c r="AW521" s="13" t="s">
        <v>30</v>
      </c>
      <c r="AX521" s="13" t="s">
        <v>80</v>
      </c>
      <c r="AY521" s="234" t="s">
        <v>175</v>
      </c>
    </row>
    <row r="522" spans="1:65" s="2" customFormat="1" ht="21.75" customHeight="1">
      <c r="A522" s="33"/>
      <c r="B522" s="34"/>
      <c r="C522" s="209" t="s">
        <v>1127</v>
      </c>
      <c r="D522" s="209" t="s">
        <v>177</v>
      </c>
      <c r="E522" s="210" t="s">
        <v>753</v>
      </c>
      <c r="F522" s="211" t="s">
        <v>754</v>
      </c>
      <c r="G522" s="212" t="s">
        <v>272</v>
      </c>
      <c r="H522" s="213">
        <v>2809.52</v>
      </c>
      <c r="I522" s="214"/>
      <c r="J522" s="215">
        <f>ROUND(I522*H522,2)</f>
        <v>0</v>
      </c>
      <c r="K522" s="216"/>
      <c r="L522" s="38"/>
      <c r="M522" s="217" t="s">
        <v>1</v>
      </c>
      <c r="N522" s="218" t="s">
        <v>38</v>
      </c>
      <c r="O522" s="70"/>
      <c r="P522" s="219">
        <f>O522*H522</f>
        <v>0</v>
      </c>
      <c r="Q522" s="219">
        <v>0</v>
      </c>
      <c r="R522" s="219">
        <f>Q522*H522</f>
        <v>0</v>
      </c>
      <c r="S522" s="219">
        <v>0</v>
      </c>
      <c r="T522" s="220">
        <f>S522*H522</f>
        <v>0</v>
      </c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R522" s="221" t="s">
        <v>181</v>
      </c>
      <c r="AT522" s="221" t="s">
        <v>177</v>
      </c>
      <c r="AU522" s="221" t="s">
        <v>82</v>
      </c>
      <c r="AY522" s="16" t="s">
        <v>175</v>
      </c>
      <c r="BE522" s="222">
        <f>IF(N522="základní",J522,0)</f>
        <v>0</v>
      </c>
      <c r="BF522" s="222">
        <f>IF(N522="snížená",J522,0)</f>
        <v>0</v>
      </c>
      <c r="BG522" s="222">
        <f>IF(N522="zákl. přenesená",J522,0)</f>
        <v>0</v>
      </c>
      <c r="BH522" s="222">
        <f>IF(N522="sníž. přenesená",J522,0)</f>
        <v>0</v>
      </c>
      <c r="BI522" s="222">
        <f>IF(N522="nulová",J522,0)</f>
        <v>0</v>
      </c>
      <c r="BJ522" s="16" t="s">
        <v>80</v>
      </c>
      <c r="BK522" s="222">
        <f>ROUND(I522*H522,2)</f>
        <v>0</v>
      </c>
      <c r="BL522" s="16" t="s">
        <v>181</v>
      </c>
      <c r="BM522" s="221" t="s">
        <v>1128</v>
      </c>
    </row>
    <row r="523" spans="1:65" s="13" customFormat="1" ht="11.25">
      <c r="B523" s="223"/>
      <c r="C523" s="224"/>
      <c r="D523" s="225" t="s">
        <v>183</v>
      </c>
      <c r="E523" s="226" t="s">
        <v>103</v>
      </c>
      <c r="F523" s="227" t="s">
        <v>1129</v>
      </c>
      <c r="G523" s="224"/>
      <c r="H523" s="228">
        <v>2809.52</v>
      </c>
      <c r="I523" s="229"/>
      <c r="J523" s="224"/>
      <c r="K523" s="224"/>
      <c r="L523" s="230"/>
      <c r="M523" s="231"/>
      <c r="N523" s="232"/>
      <c r="O523" s="232"/>
      <c r="P523" s="232"/>
      <c r="Q523" s="232"/>
      <c r="R523" s="232"/>
      <c r="S523" s="232"/>
      <c r="T523" s="233"/>
      <c r="AT523" s="234" t="s">
        <v>183</v>
      </c>
      <c r="AU523" s="234" t="s">
        <v>82</v>
      </c>
      <c r="AV523" s="13" t="s">
        <v>82</v>
      </c>
      <c r="AW523" s="13" t="s">
        <v>30</v>
      </c>
      <c r="AX523" s="13" t="s">
        <v>80</v>
      </c>
      <c r="AY523" s="234" t="s">
        <v>175</v>
      </c>
    </row>
    <row r="524" spans="1:65" s="2" customFormat="1" ht="21.75" customHeight="1">
      <c r="A524" s="33"/>
      <c r="B524" s="34"/>
      <c r="C524" s="209" t="s">
        <v>1130</v>
      </c>
      <c r="D524" s="209" t="s">
        <v>177</v>
      </c>
      <c r="E524" s="210" t="s">
        <v>1131</v>
      </c>
      <c r="F524" s="211" t="s">
        <v>1132</v>
      </c>
      <c r="G524" s="212" t="s">
        <v>272</v>
      </c>
      <c r="H524" s="213">
        <v>728.76</v>
      </c>
      <c r="I524" s="214"/>
      <c r="J524" s="215">
        <f>ROUND(I524*H524,2)</f>
        <v>0</v>
      </c>
      <c r="K524" s="216"/>
      <c r="L524" s="38"/>
      <c r="M524" s="217" t="s">
        <v>1</v>
      </c>
      <c r="N524" s="218" t="s">
        <v>38</v>
      </c>
      <c r="O524" s="70"/>
      <c r="P524" s="219">
        <f>O524*H524</f>
        <v>0</v>
      </c>
      <c r="Q524" s="219">
        <v>0</v>
      </c>
      <c r="R524" s="219">
        <f>Q524*H524</f>
        <v>0</v>
      </c>
      <c r="S524" s="219">
        <v>0</v>
      </c>
      <c r="T524" s="220">
        <f>S524*H524</f>
        <v>0</v>
      </c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R524" s="221" t="s">
        <v>181</v>
      </c>
      <c r="AT524" s="221" t="s">
        <v>177</v>
      </c>
      <c r="AU524" s="221" t="s">
        <v>82</v>
      </c>
      <c r="AY524" s="16" t="s">
        <v>175</v>
      </c>
      <c r="BE524" s="222">
        <f>IF(N524="základní",J524,0)</f>
        <v>0</v>
      </c>
      <c r="BF524" s="222">
        <f>IF(N524="snížená",J524,0)</f>
        <v>0</v>
      </c>
      <c r="BG524" s="222">
        <f>IF(N524="zákl. přenesená",J524,0)</f>
        <v>0</v>
      </c>
      <c r="BH524" s="222">
        <f>IF(N524="sníž. přenesená",J524,0)</f>
        <v>0</v>
      </c>
      <c r="BI524" s="222">
        <f>IF(N524="nulová",J524,0)</f>
        <v>0</v>
      </c>
      <c r="BJ524" s="16" t="s">
        <v>80</v>
      </c>
      <c r="BK524" s="222">
        <f>ROUND(I524*H524,2)</f>
        <v>0</v>
      </c>
      <c r="BL524" s="16" t="s">
        <v>181</v>
      </c>
      <c r="BM524" s="221" t="s">
        <v>1133</v>
      </c>
    </row>
    <row r="525" spans="1:65" s="13" customFormat="1" ht="11.25">
      <c r="B525" s="223"/>
      <c r="C525" s="224"/>
      <c r="D525" s="225" t="s">
        <v>183</v>
      </c>
      <c r="E525" s="226" t="s">
        <v>96</v>
      </c>
      <c r="F525" s="227" t="s">
        <v>98</v>
      </c>
      <c r="G525" s="224"/>
      <c r="H525" s="228">
        <v>521.4</v>
      </c>
      <c r="I525" s="229"/>
      <c r="J525" s="224"/>
      <c r="K525" s="224"/>
      <c r="L525" s="230"/>
      <c r="M525" s="231"/>
      <c r="N525" s="232"/>
      <c r="O525" s="232"/>
      <c r="P525" s="232"/>
      <c r="Q525" s="232"/>
      <c r="R525" s="232"/>
      <c r="S525" s="232"/>
      <c r="T525" s="233"/>
      <c r="AT525" s="234" t="s">
        <v>183</v>
      </c>
      <c r="AU525" s="234" t="s">
        <v>82</v>
      </c>
      <c r="AV525" s="13" t="s">
        <v>82</v>
      </c>
      <c r="AW525" s="13" t="s">
        <v>30</v>
      </c>
      <c r="AX525" s="13" t="s">
        <v>73</v>
      </c>
      <c r="AY525" s="234" t="s">
        <v>175</v>
      </c>
    </row>
    <row r="526" spans="1:65" s="13" customFormat="1" ht="11.25">
      <c r="B526" s="223"/>
      <c r="C526" s="224"/>
      <c r="D526" s="225" t="s">
        <v>183</v>
      </c>
      <c r="E526" s="226" t="s">
        <v>99</v>
      </c>
      <c r="F526" s="227" t="s">
        <v>101</v>
      </c>
      <c r="G526" s="224"/>
      <c r="H526" s="228">
        <v>207.36</v>
      </c>
      <c r="I526" s="229"/>
      <c r="J526" s="224"/>
      <c r="K526" s="224"/>
      <c r="L526" s="230"/>
      <c r="M526" s="231"/>
      <c r="N526" s="232"/>
      <c r="O526" s="232"/>
      <c r="P526" s="232"/>
      <c r="Q526" s="232"/>
      <c r="R526" s="232"/>
      <c r="S526" s="232"/>
      <c r="T526" s="233"/>
      <c r="AT526" s="234" t="s">
        <v>183</v>
      </c>
      <c r="AU526" s="234" t="s">
        <v>82</v>
      </c>
      <c r="AV526" s="13" t="s">
        <v>82</v>
      </c>
      <c r="AW526" s="13" t="s">
        <v>30</v>
      </c>
      <c r="AX526" s="13" t="s">
        <v>73</v>
      </c>
      <c r="AY526" s="234" t="s">
        <v>175</v>
      </c>
    </row>
    <row r="527" spans="1:65" s="14" customFormat="1" ht="11.25">
      <c r="B527" s="235"/>
      <c r="C527" s="236"/>
      <c r="D527" s="225" t="s">
        <v>183</v>
      </c>
      <c r="E527" s="237" t="s">
        <v>1</v>
      </c>
      <c r="F527" s="238" t="s">
        <v>223</v>
      </c>
      <c r="G527" s="236"/>
      <c r="H527" s="239">
        <v>728.76</v>
      </c>
      <c r="I527" s="240"/>
      <c r="J527" s="236"/>
      <c r="K527" s="236"/>
      <c r="L527" s="241"/>
      <c r="M527" s="242"/>
      <c r="N527" s="243"/>
      <c r="O527" s="243"/>
      <c r="P527" s="243"/>
      <c r="Q527" s="243"/>
      <c r="R527" s="243"/>
      <c r="S527" s="243"/>
      <c r="T527" s="244"/>
      <c r="AT527" s="245" t="s">
        <v>183</v>
      </c>
      <c r="AU527" s="245" t="s">
        <v>82</v>
      </c>
      <c r="AV527" s="14" t="s">
        <v>181</v>
      </c>
      <c r="AW527" s="14" t="s">
        <v>30</v>
      </c>
      <c r="AX527" s="14" t="s">
        <v>80</v>
      </c>
      <c r="AY527" s="245" t="s">
        <v>175</v>
      </c>
    </row>
    <row r="528" spans="1:65" s="2" customFormat="1" ht="21.75" customHeight="1">
      <c r="A528" s="33"/>
      <c r="B528" s="34"/>
      <c r="C528" s="209" t="s">
        <v>1134</v>
      </c>
      <c r="D528" s="209" t="s">
        <v>177</v>
      </c>
      <c r="E528" s="210" t="s">
        <v>1135</v>
      </c>
      <c r="F528" s="211" t="s">
        <v>1136</v>
      </c>
      <c r="G528" s="212" t="s">
        <v>272</v>
      </c>
      <c r="H528" s="213">
        <v>1101.1500000000001</v>
      </c>
      <c r="I528" s="214"/>
      <c r="J528" s="215">
        <f>ROUND(I528*H528,2)</f>
        <v>0</v>
      </c>
      <c r="K528" s="216"/>
      <c r="L528" s="38"/>
      <c r="M528" s="217" t="s">
        <v>1</v>
      </c>
      <c r="N528" s="218" t="s">
        <v>38</v>
      </c>
      <c r="O528" s="70"/>
      <c r="P528" s="219">
        <f>O528*H528</f>
        <v>0</v>
      </c>
      <c r="Q528" s="219">
        <v>0</v>
      </c>
      <c r="R528" s="219">
        <f>Q528*H528</f>
        <v>0</v>
      </c>
      <c r="S528" s="219">
        <v>0</v>
      </c>
      <c r="T528" s="220">
        <f>S528*H528</f>
        <v>0</v>
      </c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R528" s="221" t="s">
        <v>181</v>
      </c>
      <c r="AT528" s="221" t="s">
        <v>177</v>
      </c>
      <c r="AU528" s="221" t="s">
        <v>82</v>
      </c>
      <c r="AY528" s="16" t="s">
        <v>175</v>
      </c>
      <c r="BE528" s="222">
        <f>IF(N528="základní",J528,0)</f>
        <v>0</v>
      </c>
      <c r="BF528" s="222">
        <f>IF(N528="snížená",J528,0)</f>
        <v>0</v>
      </c>
      <c r="BG528" s="222">
        <f>IF(N528="zákl. přenesená",J528,0)</f>
        <v>0</v>
      </c>
      <c r="BH528" s="222">
        <f>IF(N528="sníž. přenesená",J528,0)</f>
        <v>0</v>
      </c>
      <c r="BI528" s="222">
        <f>IF(N528="nulová",J528,0)</f>
        <v>0</v>
      </c>
      <c r="BJ528" s="16" t="s">
        <v>80</v>
      </c>
      <c r="BK528" s="222">
        <f>ROUND(I528*H528,2)</f>
        <v>0</v>
      </c>
      <c r="BL528" s="16" t="s">
        <v>181</v>
      </c>
      <c r="BM528" s="221" t="s">
        <v>1137</v>
      </c>
    </row>
    <row r="529" spans="1:65" s="13" customFormat="1" ht="11.25">
      <c r="B529" s="223"/>
      <c r="C529" s="224"/>
      <c r="D529" s="225" t="s">
        <v>183</v>
      </c>
      <c r="E529" s="226" t="s">
        <v>106</v>
      </c>
      <c r="F529" s="227" t="s">
        <v>1138</v>
      </c>
      <c r="G529" s="224"/>
      <c r="H529" s="228">
        <v>1101.1500000000001</v>
      </c>
      <c r="I529" s="229"/>
      <c r="J529" s="224"/>
      <c r="K529" s="224"/>
      <c r="L529" s="230"/>
      <c r="M529" s="231"/>
      <c r="N529" s="232"/>
      <c r="O529" s="232"/>
      <c r="P529" s="232"/>
      <c r="Q529" s="232"/>
      <c r="R529" s="232"/>
      <c r="S529" s="232"/>
      <c r="T529" s="233"/>
      <c r="AT529" s="234" t="s">
        <v>183</v>
      </c>
      <c r="AU529" s="234" t="s">
        <v>82</v>
      </c>
      <c r="AV529" s="13" t="s">
        <v>82</v>
      </c>
      <c r="AW529" s="13" t="s">
        <v>30</v>
      </c>
      <c r="AX529" s="13" t="s">
        <v>80</v>
      </c>
      <c r="AY529" s="234" t="s">
        <v>175</v>
      </c>
    </row>
    <row r="530" spans="1:65" s="12" customFormat="1" ht="22.9" customHeight="1">
      <c r="B530" s="193"/>
      <c r="C530" s="194"/>
      <c r="D530" s="195" t="s">
        <v>72</v>
      </c>
      <c r="E530" s="207" t="s">
        <v>1139</v>
      </c>
      <c r="F530" s="207" t="s">
        <v>1140</v>
      </c>
      <c r="G530" s="194"/>
      <c r="H530" s="194"/>
      <c r="I530" s="197"/>
      <c r="J530" s="208">
        <f>BK530</f>
        <v>0</v>
      </c>
      <c r="K530" s="194"/>
      <c r="L530" s="199"/>
      <c r="M530" s="200"/>
      <c r="N530" s="201"/>
      <c r="O530" s="201"/>
      <c r="P530" s="202">
        <f>P531</f>
        <v>0</v>
      </c>
      <c r="Q530" s="201"/>
      <c r="R530" s="202">
        <f>R531</f>
        <v>0</v>
      </c>
      <c r="S530" s="201"/>
      <c r="T530" s="203">
        <f>T531</f>
        <v>0</v>
      </c>
      <c r="AR530" s="204" t="s">
        <v>80</v>
      </c>
      <c r="AT530" s="205" t="s">
        <v>72</v>
      </c>
      <c r="AU530" s="205" t="s">
        <v>80</v>
      </c>
      <c r="AY530" s="204" t="s">
        <v>175</v>
      </c>
      <c r="BK530" s="206">
        <f>BK531</f>
        <v>0</v>
      </c>
    </row>
    <row r="531" spans="1:65" s="2" customFormat="1" ht="21.75" customHeight="1">
      <c r="A531" s="33"/>
      <c r="B531" s="34"/>
      <c r="C531" s="209" t="s">
        <v>1141</v>
      </c>
      <c r="D531" s="209" t="s">
        <v>177</v>
      </c>
      <c r="E531" s="210" t="s">
        <v>1142</v>
      </c>
      <c r="F531" s="211" t="s">
        <v>1143</v>
      </c>
      <c r="G531" s="212" t="s">
        <v>272</v>
      </c>
      <c r="H531" s="213">
        <v>2813.1179999999999</v>
      </c>
      <c r="I531" s="214"/>
      <c r="J531" s="215">
        <f>ROUND(I531*H531,2)</f>
        <v>0</v>
      </c>
      <c r="K531" s="216"/>
      <c r="L531" s="38"/>
      <c r="M531" s="260" t="s">
        <v>1</v>
      </c>
      <c r="N531" s="261" t="s">
        <v>38</v>
      </c>
      <c r="O531" s="262"/>
      <c r="P531" s="263">
        <f>O531*H531</f>
        <v>0</v>
      </c>
      <c r="Q531" s="263">
        <v>0</v>
      </c>
      <c r="R531" s="263">
        <f>Q531*H531</f>
        <v>0</v>
      </c>
      <c r="S531" s="263">
        <v>0</v>
      </c>
      <c r="T531" s="264">
        <f>S531*H531</f>
        <v>0</v>
      </c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R531" s="221" t="s">
        <v>181</v>
      </c>
      <c r="AT531" s="221" t="s">
        <v>177</v>
      </c>
      <c r="AU531" s="221" t="s">
        <v>82</v>
      </c>
      <c r="AY531" s="16" t="s">
        <v>175</v>
      </c>
      <c r="BE531" s="222">
        <f>IF(N531="základní",J531,0)</f>
        <v>0</v>
      </c>
      <c r="BF531" s="222">
        <f>IF(N531="snížená",J531,0)</f>
        <v>0</v>
      </c>
      <c r="BG531" s="222">
        <f>IF(N531="zákl. přenesená",J531,0)</f>
        <v>0</v>
      </c>
      <c r="BH531" s="222">
        <f>IF(N531="sníž. přenesená",J531,0)</f>
        <v>0</v>
      </c>
      <c r="BI531" s="222">
        <f>IF(N531="nulová",J531,0)</f>
        <v>0</v>
      </c>
      <c r="BJ531" s="16" t="s">
        <v>80</v>
      </c>
      <c r="BK531" s="222">
        <f>ROUND(I531*H531,2)</f>
        <v>0</v>
      </c>
      <c r="BL531" s="16" t="s">
        <v>181</v>
      </c>
      <c r="BM531" s="221" t="s">
        <v>1144</v>
      </c>
    </row>
    <row r="532" spans="1:65" s="2" customFormat="1" ht="6.95" customHeight="1">
      <c r="A532" s="33"/>
      <c r="B532" s="53"/>
      <c r="C532" s="54"/>
      <c r="D532" s="54"/>
      <c r="E532" s="54"/>
      <c r="F532" s="54"/>
      <c r="G532" s="54"/>
      <c r="H532" s="54"/>
      <c r="I532" s="158"/>
      <c r="J532" s="54"/>
      <c r="K532" s="54"/>
      <c r="L532" s="38"/>
      <c r="M532" s="33"/>
      <c r="O532" s="33"/>
      <c r="P532" s="33"/>
      <c r="Q532" s="33"/>
      <c r="R532" s="33"/>
      <c r="S532" s="33"/>
      <c r="T532" s="33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</row>
  </sheetData>
  <sheetProtection algorithmName="SHA-512" hashValue="1PL73QR+hSJ+kM/QUbIBWo5HfsIYVWxhxxrNncZOgNcJgG+0FaSUCZMbhHGQZ3tlsUl2Wh73pF8jQYVm5GqbVA==" saltValue="rW0p3VnULd8U8NWeXkKlLzdW8lyq+njf4A0VFm/pLtUt2Zmur6Cz2UctVJ/7z9Yv6+LzFMcLsEx9QT8KdNHlww==" spinCount="100000" sheet="1" objects="1" scenarios="1" formatColumns="0" formatRows="0" autoFilter="0"/>
  <autoFilter ref="C140:K531" xr:uid="{00000000-0009-0000-0000-000001000000}"/>
  <mergeCells count="12">
    <mergeCell ref="E133:H133"/>
    <mergeCell ref="L2:V2"/>
    <mergeCell ref="E85:H85"/>
    <mergeCell ref="E87:H87"/>
    <mergeCell ref="E89:H89"/>
    <mergeCell ref="E129:H129"/>
    <mergeCell ref="E131:H13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7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4"/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AT2" s="16" t="s">
        <v>89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19"/>
      <c r="AT3" s="16" t="s">
        <v>82</v>
      </c>
    </row>
    <row r="4" spans="1:46" s="1" customFormat="1" ht="24.95" customHeight="1">
      <c r="B4" s="19"/>
      <c r="D4" s="119" t="s">
        <v>102</v>
      </c>
      <c r="I4" s="114"/>
      <c r="L4" s="19"/>
      <c r="M4" s="120" t="s">
        <v>10</v>
      </c>
      <c r="AT4" s="16" t="s">
        <v>4</v>
      </c>
    </row>
    <row r="5" spans="1:46" s="1" customFormat="1" ht="6.95" customHeight="1">
      <c r="B5" s="19"/>
      <c r="I5" s="114"/>
      <c r="L5" s="19"/>
    </row>
    <row r="6" spans="1:46" s="1" customFormat="1" ht="12" customHeight="1">
      <c r="B6" s="19"/>
      <c r="D6" s="121" t="s">
        <v>16</v>
      </c>
      <c r="I6" s="114"/>
      <c r="L6" s="19"/>
    </row>
    <row r="7" spans="1:46" s="1" customFormat="1" ht="16.5" customHeight="1">
      <c r="B7" s="19"/>
      <c r="E7" s="324" t="str">
        <f>'Rekapitulace stavby'!K6</f>
        <v>NYMBURK - REGENERACE PANELOVÉHO SÍDLIŠTĚ JANKOVICE</v>
      </c>
      <c r="F7" s="325"/>
      <c r="G7" s="325"/>
      <c r="H7" s="325"/>
      <c r="I7" s="114"/>
      <c r="L7" s="19"/>
    </row>
    <row r="8" spans="1:46" s="1" customFormat="1" ht="12" customHeight="1">
      <c r="B8" s="19"/>
      <c r="D8" s="121" t="s">
        <v>115</v>
      </c>
      <c r="I8" s="114"/>
      <c r="L8" s="19"/>
    </row>
    <row r="9" spans="1:46" s="2" customFormat="1" ht="16.5" customHeight="1">
      <c r="A9" s="33"/>
      <c r="B9" s="38"/>
      <c r="C9" s="33"/>
      <c r="D9" s="33"/>
      <c r="E9" s="324" t="s">
        <v>119</v>
      </c>
      <c r="F9" s="326"/>
      <c r="G9" s="326"/>
      <c r="H9" s="326"/>
      <c r="I9" s="122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21" t="s">
        <v>123</v>
      </c>
      <c r="E10" s="33"/>
      <c r="F10" s="33"/>
      <c r="G10" s="33"/>
      <c r="H10" s="33"/>
      <c r="I10" s="122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27" t="s">
        <v>1145</v>
      </c>
      <c r="F11" s="326"/>
      <c r="G11" s="326"/>
      <c r="H11" s="326"/>
      <c r="I11" s="122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122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21" t="s">
        <v>18</v>
      </c>
      <c r="E13" s="33"/>
      <c r="F13" s="109" t="s">
        <v>1</v>
      </c>
      <c r="G13" s="33"/>
      <c r="H13" s="33"/>
      <c r="I13" s="123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21" t="s">
        <v>20</v>
      </c>
      <c r="E14" s="33"/>
      <c r="F14" s="109" t="s">
        <v>21</v>
      </c>
      <c r="G14" s="33"/>
      <c r="H14" s="33"/>
      <c r="I14" s="123" t="s">
        <v>22</v>
      </c>
      <c r="J14" s="124" t="str">
        <f>'Rekapitulace stavby'!AN8</f>
        <v>30. 9. 2019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22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21" t="s">
        <v>24</v>
      </c>
      <c r="E16" s="33"/>
      <c r="F16" s="33"/>
      <c r="G16" s="33"/>
      <c r="H16" s="33"/>
      <c r="I16" s="123" t="s">
        <v>25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23" t="s">
        <v>26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22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21" t="s">
        <v>27</v>
      </c>
      <c r="E19" s="33"/>
      <c r="F19" s="33"/>
      <c r="G19" s="33"/>
      <c r="H19" s="33"/>
      <c r="I19" s="123" t="s">
        <v>25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28" t="str">
        <f>'Rekapitulace stavby'!E14</f>
        <v>Vyplň údaj</v>
      </c>
      <c r="F20" s="329"/>
      <c r="G20" s="329"/>
      <c r="H20" s="329"/>
      <c r="I20" s="123" t="s">
        <v>26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22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21" t="s">
        <v>29</v>
      </c>
      <c r="E22" s="33"/>
      <c r="F22" s="33"/>
      <c r="G22" s="33"/>
      <c r="H22" s="33"/>
      <c r="I22" s="123" t="s">
        <v>25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23" t="s">
        <v>26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22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21" t="s">
        <v>31</v>
      </c>
      <c r="E25" s="33"/>
      <c r="F25" s="33"/>
      <c r="G25" s="33"/>
      <c r="H25" s="33"/>
      <c r="I25" s="123" t="s">
        <v>25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23" t="s">
        <v>26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22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21" t="s">
        <v>32</v>
      </c>
      <c r="E28" s="33"/>
      <c r="F28" s="33"/>
      <c r="G28" s="33"/>
      <c r="H28" s="33"/>
      <c r="I28" s="122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5"/>
      <c r="B29" s="126"/>
      <c r="C29" s="125"/>
      <c r="D29" s="125"/>
      <c r="E29" s="330" t="s">
        <v>1</v>
      </c>
      <c r="F29" s="330"/>
      <c r="G29" s="330"/>
      <c r="H29" s="330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22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9"/>
      <c r="E31" s="129"/>
      <c r="F31" s="129"/>
      <c r="G31" s="129"/>
      <c r="H31" s="129"/>
      <c r="I31" s="130"/>
      <c r="J31" s="129"/>
      <c r="K31" s="129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31" t="s">
        <v>33</v>
      </c>
      <c r="E32" s="33"/>
      <c r="F32" s="33"/>
      <c r="G32" s="33"/>
      <c r="H32" s="33"/>
      <c r="I32" s="122"/>
      <c r="J32" s="132">
        <f>ROUND(J122,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9"/>
      <c r="E33" s="129"/>
      <c r="F33" s="129"/>
      <c r="G33" s="129"/>
      <c r="H33" s="129"/>
      <c r="I33" s="130"/>
      <c r="J33" s="129"/>
      <c r="K33" s="129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33" t="s">
        <v>35</v>
      </c>
      <c r="G34" s="33"/>
      <c r="H34" s="33"/>
      <c r="I34" s="134" t="s">
        <v>34</v>
      </c>
      <c r="J34" s="133" t="s">
        <v>36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35" t="s">
        <v>37</v>
      </c>
      <c r="E35" s="121" t="s">
        <v>38</v>
      </c>
      <c r="F35" s="136">
        <f>ROUND((SUM(BE122:BE173)),  2)</f>
        <v>0</v>
      </c>
      <c r="G35" s="33"/>
      <c r="H35" s="33"/>
      <c r="I35" s="137">
        <v>0.21</v>
      </c>
      <c r="J35" s="136">
        <f>ROUND(((SUM(BE122:BE173))*I35),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21" t="s">
        <v>39</v>
      </c>
      <c r="F36" s="136">
        <f>ROUND((SUM(BF122:BF173)),  2)</f>
        <v>0</v>
      </c>
      <c r="G36" s="33"/>
      <c r="H36" s="33"/>
      <c r="I36" s="137">
        <v>0.15</v>
      </c>
      <c r="J36" s="136">
        <f>ROUND(((SUM(BF122:BF173))*I36),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1" t="s">
        <v>40</v>
      </c>
      <c r="F37" s="136">
        <f>ROUND((SUM(BG122:BG173)),  2)</f>
        <v>0</v>
      </c>
      <c r="G37" s="33"/>
      <c r="H37" s="33"/>
      <c r="I37" s="137">
        <v>0.21</v>
      </c>
      <c r="J37" s="136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21" t="s">
        <v>41</v>
      </c>
      <c r="F38" s="136">
        <f>ROUND((SUM(BH122:BH173)),  2)</f>
        <v>0</v>
      </c>
      <c r="G38" s="33"/>
      <c r="H38" s="33"/>
      <c r="I38" s="137">
        <v>0.15</v>
      </c>
      <c r="J38" s="136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21" t="s">
        <v>42</v>
      </c>
      <c r="F39" s="136">
        <f>ROUND((SUM(BI122:BI173)),  2)</f>
        <v>0</v>
      </c>
      <c r="G39" s="33"/>
      <c r="H39" s="33"/>
      <c r="I39" s="137">
        <v>0</v>
      </c>
      <c r="J39" s="136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22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8"/>
      <c r="D41" s="139" t="s">
        <v>43</v>
      </c>
      <c r="E41" s="140"/>
      <c r="F41" s="140"/>
      <c r="G41" s="141" t="s">
        <v>44</v>
      </c>
      <c r="H41" s="142" t="s">
        <v>45</v>
      </c>
      <c r="I41" s="143"/>
      <c r="J41" s="144">
        <f>SUM(J32:J39)</f>
        <v>0</v>
      </c>
      <c r="K41" s="145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122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I43" s="114"/>
      <c r="L43" s="19"/>
    </row>
    <row r="44" spans="1:31" s="1" customFormat="1" ht="14.45" customHeight="1">
      <c r="B44" s="19"/>
      <c r="I44" s="114"/>
      <c r="L44" s="19"/>
    </row>
    <row r="45" spans="1:31" s="1" customFormat="1" ht="14.45" customHeight="1">
      <c r="B45" s="19"/>
      <c r="I45" s="114"/>
      <c r="L45" s="19"/>
    </row>
    <row r="46" spans="1:31" s="1" customFormat="1" ht="14.45" customHeight="1">
      <c r="B46" s="19"/>
      <c r="I46" s="114"/>
      <c r="L46" s="19"/>
    </row>
    <row r="47" spans="1:31" s="1" customFormat="1" ht="14.45" customHeight="1">
      <c r="B47" s="19"/>
      <c r="I47" s="114"/>
      <c r="L47" s="19"/>
    </row>
    <row r="48" spans="1:31" s="1" customFormat="1" ht="14.45" customHeight="1">
      <c r="B48" s="19"/>
      <c r="I48" s="114"/>
      <c r="L48" s="19"/>
    </row>
    <row r="49" spans="1:31" s="1" customFormat="1" ht="14.45" customHeight="1">
      <c r="B49" s="19"/>
      <c r="I49" s="114"/>
      <c r="L49" s="19"/>
    </row>
    <row r="50" spans="1:31" s="2" customFormat="1" ht="14.45" customHeight="1">
      <c r="B50" s="50"/>
      <c r="D50" s="146" t="s">
        <v>46</v>
      </c>
      <c r="E50" s="147"/>
      <c r="F50" s="147"/>
      <c r="G50" s="146" t="s">
        <v>47</v>
      </c>
      <c r="H50" s="147"/>
      <c r="I50" s="148"/>
      <c r="J50" s="147"/>
      <c r="K50" s="147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9" t="s">
        <v>48</v>
      </c>
      <c r="E61" s="150"/>
      <c r="F61" s="151" t="s">
        <v>49</v>
      </c>
      <c r="G61" s="149" t="s">
        <v>48</v>
      </c>
      <c r="H61" s="150"/>
      <c r="I61" s="152"/>
      <c r="J61" s="153" t="s">
        <v>49</v>
      </c>
      <c r="K61" s="15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46" t="s">
        <v>50</v>
      </c>
      <c r="E65" s="154"/>
      <c r="F65" s="154"/>
      <c r="G65" s="146" t="s">
        <v>51</v>
      </c>
      <c r="H65" s="154"/>
      <c r="I65" s="155"/>
      <c r="J65" s="154"/>
      <c r="K65" s="154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9" t="s">
        <v>48</v>
      </c>
      <c r="E76" s="150"/>
      <c r="F76" s="151" t="s">
        <v>49</v>
      </c>
      <c r="G76" s="149" t="s">
        <v>48</v>
      </c>
      <c r="H76" s="150"/>
      <c r="I76" s="152"/>
      <c r="J76" s="153" t="s">
        <v>49</v>
      </c>
      <c r="K76" s="15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hidden="1" customHeight="1">
      <c r="A81" s="33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hidden="1" customHeight="1">
      <c r="A82" s="33"/>
      <c r="B82" s="34"/>
      <c r="C82" s="22" t="s">
        <v>134</v>
      </c>
      <c r="D82" s="35"/>
      <c r="E82" s="35"/>
      <c r="F82" s="35"/>
      <c r="G82" s="35"/>
      <c r="H82" s="35"/>
      <c r="I82" s="122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122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22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hidden="1" customHeight="1">
      <c r="A85" s="33"/>
      <c r="B85" s="34"/>
      <c r="C85" s="35"/>
      <c r="D85" s="35"/>
      <c r="E85" s="331" t="str">
        <f>E7</f>
        <v>NYMBURK - REGENERACE PANELOVÉHO SÍDLIŠTĚ JANKOVICE</v>
      </c>
      <c r="F85" s="332"/>
      <c r="G85" s="332"/>
      <c r="H85" s="332"/>
      <c r="I85" s="122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hidden="1" customHeight="1">
      <c r="B86" s="20"/>
      <c r="C86" s="28" t="s">
        <v>115</v>
      </c>
      <c r="D86" s="21"/>
      <c r="E86" s="21"/>
      <c r="F86" s="21"/>
      <c r="G86" s="21"/>
      <c r="H86" s="21"/>
      <c r="I86" s="114"/>
      <c r="J86" s="21"/>
      <c r="K86" s="21"/>
      <c r="L86" s="19"/>
    </row>
    <row r="87" spans="1:31" s="2" customFormat="1" ht="16.5" hidden="1" customHeight="1">
      <c r="A87" s="33"/>
      <c r="B87" s="34"/>
      <c r="C87" s="35"/>
      <c r="D87" s="35"/>
      <c r="E87" s="331" t="s">
        <v>119</v>
      </c>
      <c r="F87" s="333"/>
      <c r="G87" s="333"/>
      <c r="H87" s="333"/>
      <c r="I87" s="122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hidden="1" customHeight="1">
      <c r="A88" s="33"/>
      <c r="B88" s="34"/>
      <c r="C88" s="28" t="s">
        <v>123</v>
      </c>
      <c r="D88" s="35"/>
      <c r="E88" s="35"/>
      <c r="F88" s="35"/>
      <c r="G88" s="35"/>
      <c r="H88" s="35"/>
      <c r="I88" s="122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hidden="1" customHeight="1">
      <c r="A89" s="33"/>
      <c r="B89" s="34"/>
      <c r="C89" s="35"/>
      <c r="D89" s="35"/>
      <c r="E89" s="279" t="str">
        <f>E11</f>
        <v>II-etapa-VO - SO 401 Veřejné osvětlení</v>
      </c>
      <c r="F89" s="333"/>
      <c r="G89" s="333"/>
      <c r="H89" s="333"/>
      <c r="I89" s="122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122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hidden="1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123" t="s">
        <v>22</v>
      </c>
      <c r="J91" s="65" t="str">
        <f>IF(J14="","",J14)</f>
        <v>30. 9. 2019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hidden="1" customHeight="1">
      <c r="A92" s="33"/>
      <c r="B92" s="34"/>
      <c r="C92" s="35"/>
      <c r="D92" s="35"/>
      <c r="E92" s="35"/>
      <c r="F92" s="35"/>
      <c r="G92" s="35"/>
      <c r="H92" s="35"/>
      <c r="I92" s="122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hidden="1" customHeight="1">
      <c r="A93" s="33"/>
      <c r="B93" s="34"/>
      <c r="C93" s="28" t="s">
        <v>24</v>
      </c>
      <c r="D93" s="35"/>
      <c r="E93" s="35"/>
      <c r="F93" s="26" t="str">
        <f>E17</f>
        <v xml:space="preserve"> </v>
      </c>
      <c r="G93" s="35"/>
      <c r="H93" s="35"/>
      <c r="I93" s="123" t="s">
        <v>29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hidden="1" customHeight="1">
      <c r="A94" s="33"/>
      <c r="B94" s="34"/>
      <c r="C94" s="28" t="s">
        <v>27</v>
      </c>
      <c r="D94" s="35"/>
      <c r="E94" s="35"/>
      <c r="F94" s="26" t="str">
        <f>IF(E20="","",E20)</f>
        <v>Vyplň údaj</v>
      </c>
      <c r="G94" s="35"/>
      <c r="H94" s="35"/>
      <c r="I94" s="123" t="s">
        <v>31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122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hidden="1" customHeight="1">
      <c r="A96" s="33"/>
      <c r="B96" s="34"/>
      <c r="C96" s="162" t="s">
        <v>135</v>
      </c>
      <c r="D96" s="163"/>
      <c r="E96" s="163"/>
      <c r="F96" s="163"/>
      <c r="G96" s="163"/>
      <c r="H96" s="163"/>
      <c r="I96" s="164"/>
      <c r="J96" s="165" t="s">
        <v>136</v>
      </c>
      <c r="K96" s="163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hidden="1" customHeight="1">
      <c r="A97" s="33"/>
      <c r="B97" s="34"/>
      <c r="C97" s="35"/>
      <c r="D97" s="35"/>
      <c r="E97" s="35"/>
      <c r="F97" s="35"/>
      <c r="G97" s="35"/>
      <c r="H97" s="35"/>
      <c r="I97" s="122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hidden="1" customHeight="1">
      <c r="A98" s="33"/>
      <c r="B98" s="34"/>
      <c r="C98" s="166" t="s">
        <v>137</v>
      </c>
      <c r="D98" s="35"/>
      <c r="E98" s="35"/>
      <c r="F98" s="35"/>
      <c r="G98" s="35"/>
      <c r="H98" s="35"/>
      <c r="I98" s="122"/>
      <c r="J98" s="83">
        <f>J122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138</v>
      </c>
    </row>
    <row r="99" spans="1:47" s="9" customFormat="1" ht="24.95" hidden="1" customHeight="1">
      <c r="B99" s="167"/>
      <c r="C99" s="168"/>
      <c r="D99" s="169" t="s">
        <v>1146</v>
      </c>
      <c r="E99" s="170"/>
      <c r="F99" s="170"/>
      <c r="G99" s="170"/>
      <c r="H99" s="170"/>
      <c r="I99" s="171"/>
      <c r="J99" s="172">
        <f>J123</f>
        <v>0</v>
      </c>
      <c r="K99" s="168"/>
      <c r="L99" s="173"/>
    </row>
    <row r="100" spans="1:47" s="10" customFormat="1" ht="19.899999999999999" hidden="1" customHeight="1">
      <c r="B100" s="174"/>
      <c r="C100" s="103"/>
      <c r="D100" s="175" t="s">
        <v>1147</v>
      </c>
      <c r="E100" s="176"/>
      <c r="F100" s="176"/>
      <c r="G100" s="176"/>
      <c r="H100" s="176"/>
      <c r="I100" s="177"/>
      <c r="J100" s="178">
        <f>J124</f>
        <v>0</v>
      </c>
      <c r="K100" s="103"/>
      <c r="L100" s="179"/>
    </row>
    <row r="101" spans="1:47" s="2" customFormat="1" ht="21.75" hidden="1" customHeight="1">
      <c r="A101" s="33"/>
      <c r="B101" s="34"/>
      <c r="C101" s="35"/>
      <c r="D101" s="35"/>
      <c r="E101" s="35"/>
      <c r="F101" s="35"/>
      <c r="G101" s="35"/>
      <c r="H101" s="35"/>
      <c r="I101" s="122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5" hidden="1" customHeight="1">
      <c r="A102" s="33"/>
      <c r="B102" s="53"/>
      <c r="C102" s="54"/>
      <c r="D102" s="54"/>
      <c r="E102" s="54"/>
      <c r="F102" s="54"/>
      <c r="G102" s="54"/>
      <c r="H102" s="54"/>
      <c r="I102" s="158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47" ht="11.25" hidden="1"/>
    <row r="104" spans="1:47" ht="11.25" hidden="1"/>
    <row r="105" spans="1:47" ht="11.25" hidden="1"/>
    <row r="106" spans="1:47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161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5" customHeight="1">
      <c r="A107" s="33"/>
      <c r="B107" s="34"/>
      <c r="C107" s="22" t="s">
        <v>160</v>
      </c>
      <c r="D107" s="35"/>
      <c r="E107" s="35"/>
      <c r="F107" s="35"/>
      <c r="G107" s="35"/>
      <c r="H107" s="35"/>
      <c r="I107" s="122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122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122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6.5" customHeight="1">
      <c r="A110" s="33"/>
      <c r="B110" s="34"/>
      <c r="C110" s="35"/>
      <c r="D110" s="35"/>
      <c r="E110" s="331" t="str">
        <f>E7</f>
        <v>NYMBURK - REGENERACE PANELOVÉHO SÍDLIŠTĚ JANKOVICE</v>
      </c>
      <c r="F110" s="332"/>
      <c r="G110" s="332"/>
      <c r="H110" s="332"/>
      <c r="I110" s="122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0"/>
      <c r="C111" s="28" t="s">
        <v>115</v>
      </c>
      <c r="D111" s="21"/>
      <c r="E111" s="21"/>
      <c r="F111" s="21"/>
      <c r="G111" s="21"/>
      <c r="H111" s="21"/>
      <c r="I111" s="114"/>
      <c r="J111" s="21"/>
      <c r="K111" s="21"/>
      <c r="L111" s="19"/>
    </row>
    <row r="112" spans="1:47" s="2" customFormat="1" ht="16.5" customHeight="1">
      <c r="A112" s="33"/>
      <c r="B112" s="34"/>
      <c r="C112" s="35"/>
      <c r="D112" s="35"/>
      <c r="E112" s="331" t="s">
        <v>119</v>
      </c>
      <c r="F112" s="333"/>
      <c r="G112" s="333"/>
      <c r="H112" s="333"/>
      <c r="I112" s="122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123</v>
      </c>
      <c r="D113" s="35"/>
      <c r="E113" s="35"/>
      <c r="F113" s="35"/>
      <c r="G113" s="35"/>
      <c r="H113" s="35"/>
      <c r="I113" s="122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79" t="str">
        <f>E11</f>
        <v>II-etapa-VO - SO 401 Veřejné osvětlení</v>
      </c>
      <c r="F114" s="333"/>
      <c r="G114" s="333"/>
      <c r="H114" s="333"/>
      <c r="I114" s="122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122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5"/>
      <c r="E116" s="35"/>
      <c r="F116" s="26" t="str">
        <f>F14</f>
        <v xml:space="preserve"> </v>
      </c>
      <c r="G116" s="35"/>
      <c r="H116" s="35"/>
      <c r="I116" s="123" t="s">
        <v>22</v>
      </c>
      <c r="J116" s="65" t="str">
        <f>IF(J14="","",J14)</f>
        <v>30. 9. 2019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122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24</v>
      </c>
      <c r="D118" s="35"/>
      <c r="E118" s="35"/>
      <c r="F118" s="26" t="str">
        <f>E17</f>
        <v xml:space="preserve"> </v>
      </c>
      <c r="G118" s="35"/>
      <c r="H118" s="35"/>
      <c r="I118" s="123" t="s">
        <v>29</v>
      </c>
      <c r="J118" s="31" t="str">
        <f>E23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27</v>
      </c>
      <c r="D119" s="35"/>
      <c r="E119" s="35"/>
      <c r="F119" s="26" t="str">
        <f>IF(E20="","",E20)</f>
        <v>Vyplň údaj</v>
      </c>
      <c r="G119" s="35"/>
      <c r="H119" s="35"/>
      <c r="I119" s="123" t="s">
        <v>31</v>
      </c>
      <c r="J119" s="31" t="str">
        <f>E26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122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80"/>
      <c r="B121" s="181"/>
      <c r="C121" s="182" t="s">
        <v>161</v>
      </c>
      <c r="D121" s="183" t="s">
        <v>58</v>
      </c>
      <c r="E121" s="183" t="s">
        <v>54</v>
      </c>
      <c r="F121" s="183" t="s">
        <v>55</v>
      </c>
      <c r="G121" s="183" t="s">
        <v>162</v>
      </c>
      <c r="H121" s="183" t="s">
        <v>163</v>
      </c>
      <c r="I121" s="184" t="s">
        <v>164</v>
      </c>
      <c r="J121" s="185" t="s">
        <v>136</v>
      </c>
      <c r="K121" s="186" t="s">
        <v>165</v>
      </c>
      <c r="L121" s="187"/>
      <c r="M121" s="74" t="s">
        <v>1</v>
      </c>
      <c r="N121" s="75" t="s">
        <v>37</v>
      </c>
      <c r="O121" s="75" t="s">
        <v>166</v>
      </c>
      <c r="P121" s="75" t="s">
        <v>167</v>
      </c>
      <c r="Q121" s="75" t="s">
        <v>168</v>
      </c>
      <c r="R121" s="75" t="s">
        <v>169</v>
      </c>
      <c r="S121" s="75" t="s">
        <v>170</v>
      </c>
      <c r="T121" s="76" t="s">
        <v>171</v>
      </c>
      <c r="U121" s="180"/>
      <c r="V121" s="180"/>
      <c r="W121" s="180"/>
      <c r="X121" s="180"/>
      <c r="Y121" s="180"/>
      <c r="Z121" s="180"/>
      <c r="AA121" s="180"/>
      <c r="AB121" s="180"/>
      <c r="AC121" s="180"/>
      <c r="AD121" s="180"/>
      <c r="AE121" s="180"/>
    </row>
    <row r="122" spans="1:65" s="2" customFormat="1" ht="22.9" customHeight="1">
      <c r="A122" s="33"/>
      <c r="B122" s="34"/>
      <c r="C122" s="81" t="s">
        <v>172</v>
      </c>
      <c r="D122" s="35"/>
      <c r="E122" s="35"/>
      <c r="F122" s="35"/>
      <c r="G122" s="35"/>
      <c r="H122" s="35"/>
      <c r="I122" s="122"/>
      <c r="J122" s="188">
        <f>BK122</f>
        <v>0</v>
      </c>
      <c r="K122" s="35"/>
      <c r="L122" s="38"/>
      <c r="M122" s="77"/>
      <c r="N122" s="189"/>
      <c r="O122" s="78"/>
      <c r="P122" s="190">
        <f>P123</f>
        <v>0</v>
      </c>
      <c r="Q122" s="78"/>
      <c r="R122" s="190">
        <f>R123</f>
        <v>0</v>
      </c>
      <c r="S122" s="78"/>
      <c r="T122" s="191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72</v>
      </c>
      <c r="AU122" s="16" t="s">
        <v>138</v>
      </c>
      <c r="BK122" s="192">
        <f>BK123</f>
        <v>0</v>
      </c>
    </row>
    <row r="123" spans="1:65" s="12" customFormat="1" ht="25.9" customHeight="1">
      <c r="B123" s="193"/>
      <c r="C123" s="194"/>
      <c r="D123" s="195" t="s">
        <v>72</v>
      </c>
      <c r="E123" s="196" t="s">
        <v>173</v>
      </c>
      <c r="F123" s="196" t="s">
        <v>173</v>
      </c>
      <c r="G123" s="194"/>
      <c r="H123" s="194"/>
      <c r="I123" s="197"/>
      <c r="J123" s="198">
        <f>BK123</f>
        <v>0</v>
      </c>
      <c r="K123" s="194"/>
      <c r="L123" s="199"/>
      <c r="M123" s="200"/>
      <c r="N123" s="201"/>
      <c r="O123" s="201"/>
      <c r="P123" s="202">
        <f>P124</f>
        <v>0</v>
      </c>
      <c r="Q123" s="201"/>
      <c r="R123" s="202">
        <f>R124</f>
        <v>0</v>
      </c>
      <c r="S123" s="201"/>
      <c r="T123" s="203">
        <f>T124</f>
        <v>0</v>
      </c>
      <c r="AR123" s="204" t="s">
        <v>80</v>
      </c>
      <c r="AT123" s="205" t="s">
        <v>72</v>
      </c>
      <c r="AU123" s="205" t="s">
        <v>73</v>
      </c>
      <c r="AY123" s="204" t="s">
        <v>175</v>
      </c>
      <c r="BK123" s="206">
        <f>BK124</f>
        <v>0</v>
      </c>
    </row>
    <row r="124" spans="1:65" s="12" customFormat="1" ht="22.9" customHeight="1">
      <c r="B124" s="193"/>
      <c r="C124" s="194"/>
      <c r="D124" s="195" t="s">
        <v>72</v>
      </c>
      <c r="E124" s="207" t="s">
        <v>1148</v>
      </c>
      <c r="F124" s="207" t="s">
        <v>1149</v>
      </c>
      <c r="G124" s="194"/>
      <c r="H124" s="194"/>
      <c r="I124" s="197"/>
      <c r="J124" s="208">
        <f>BK124</f>
        <v>0</v>
      </c>
      <c r="K124" s="194"/>
      <c r="L124" s="199"/>
      <c r="M124" s="200"/>
      <c r="N124" s="201"/>
      <c r="O124" s="201"/>
      <c r="P124" s="202">
        <f>SUM(P125:P173)</f>
        <v>0</v>
      </c>
      <c r="Q124" s="201"/>
      <c r="R124" s="202">
        <f>SUM(R125:R173)</f>
        <v>0</v>
      </c>
      <c r="S124" s="201"/>
      <c r="T124" s="203">
        <f>SUM(T125:T173)</f>
        <v>0</v>
      </c>
      <c r="AR124" s="204" t="s">
        <v>80</v>
      </c>
      <c r="AT124" s="205" t="s">
        <v>72</v>
      </c>
      <c r="AU124" s="205" t="s">
        <v>80</v>
      </c>
      <c r="AY124" s="204" t="s">
        <v>175</v>
      </c>
      <c r="BK124" s="206">
        <f>SUM(BK125:BK173)</f>
        <v>0</v>
      </c>
    </row>
    <row r="125" spans="1:65" s="2" customFormat="1" ht="16.5" customHeight="1">
      <c r="A125" s="33"/>
      <c r="B125" s="34"/>
      <c r="C125" s="209" t="s">
        <v>80</v>
      </c>
      <c r="D125" s="209" t="s">
        <v>177</v>
      </c>
      <c r="E125" s="210" t="s">
        <v>1150</v>
      </c>
      <c r="F125" s="211" t="s">
        <v>1151</v>
      </c>
      <c r="G125" s="212" t="s">
        <v>231</v>
      </c>
      <c r="H125" s="213">
        <v>1000</v>
      </c>
      <c r="I125" s="214"/>
      <c r="J125" s="215">
        <f t="shared" ref="J125:J156" si="0">ROUND(I125*H125,2)</f>
        <v>0</v>
      </c>
      <c r="K125" s="216"/>
      <c r="L125" s="38"/>
      <c r="M125" s="217" t="s">
        <v>1</v>
      </c>
      <c r="N125" s="218" t="s">
        <v>38</v>
      </c>
      <c r="O125" s="70"/>
      <c r="P125" s="219">
        <f t="shared" ref="P125:P156" si="1">O125*H125</f>
        <v>0</v>
      </c>
      <c r="Q125" s="219">
        <v>0</v>
      </c>
      <c r="R125" s="219">
        <f t="shared" ref="R125:R156" si="2">Q125*H125</f>
        <v>0</v>
      </c>
      <c r="S125" s="219">
        <v>0</v>
      </c>
      <c r="T125" s="220">
        <f t="shared" ref="T125:T156" si="3"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21" t="s">
        <v>181</v>
      </c>
      <c r="AT125" s="221" t="s">
        <v>177</v>
      </c>
      <c r="AU125" s="221" t="s">
        <v>82</v>
      </c>
      <c r="AY125" s="16" t="s">
        <v>175</v>
      </c>
      <c r="BE125" s="222">
        <f t="shared" ref="BE125:BE156" si="4">IF(N125="základní",J125,0)</f>
        <v>0</v>
      </c>
      <c r="BF125" s="222">
        <f t="shared" ref="BF125:BF156" si="5">IF(N125="snížená",J125,0)</f>
        <v>0</v>
      </c>
      <c r="BG125" s="222">
        <f t="shared" ref="BG125:BG156" si="6">IF(N125="zákl. přenesená",J125,0)</f>
        <v>0</v>
      </c>
      <c r="BH125" s="222">
        <f t="shared" ref="BH125:BH156" si="7">IF(N125="sníž. přenesená",J125,0)</f>
        <v>0</v>
      </c>
      <c r="BI125" s="222">
        <f t="shared" ref="BI125:BI156" si="8">IF(N125="nulová",J125,0)</f>
        <v>0</v>
      </c>
      <c r="BJ125" s="16" t="s">
        <v>80</v>
      </c>
      <c r="BK125" s="222">
        <f t="shared" ref="BK125:BK156" si="9">ROUND(I125*H125,2)</f>
        <v>0</v>
      </c>
      <c r="BL125" s="16" t="s">
        <v>181</v>
      </c>
      <c r="BM125" s="221" t="s">
        <v>181</v>
      </c>
    </row>
    <row r="126" spans="1:65" s="2" customFormat="1" ht="16.5" customHeight="1">
      <c r="A126" s="33"/>
      <c r="B126" s="34"/>
      <c r="C126" s="209" t="s">
        <v>82</v>
      </c>
      <c r="D126" s="209" t="s">
        <v>177</v>
      </c>
      <c r="E126" s="210" t="s">
        <v>1152</v>
      </c>
      <c r="F126" s="211" t="s">
        <v>1153</v>
      </c>
      <c r="G126" s="212" t="s">
        <v>767</v>
      </c>
      <c r="H126" s="213">
        <v>36</v>
      </c>
      <c r="I126" s="214"/>
      <c r="J126" s="215">
        <f t="shared" si="0"/>
        <v>0</v>
      </c>
      <c r="K126" s="216"/>
      <c r="L126" s="38"/>
      <c r="M126" s="217" t="s">
        <v>1</v>
      </c>
      <c r="N126" s="218" t="s">
        <v>38</v>
      </c>
      <c r="O126" s="70"/>
      <c r="P126" s="219">
        <f t="shared" si="1"/>
        <v>0</v>
      </c>
      <c r="Q126" s="219">
        <v>0</v>
      </c>
      <c r="R126" s="219">
        <f t="shared" si="2"/>
        <v>0</v>
      </c>
      <c r="S126" s="219">
        <v>0</v>
      </c>
      <c r="T126" s="220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21" t="s">
        <v>181</v>
      </c>
      <c r="AT126" s="221" t="s">
        <v>177</v>
      </c>
      <c r="AU126" s="221" t="s">
        <v>82</v>
      </c>
      <c r="AY126" s="16" t="s">
        <v>175</v>
      </c>
      <c r="BE126" s="222">
        <f t="shared" si="4"/>
        <v>0</v>
      </c>
      <c r="BF126" s="222">
        <f t="shared" si="5"/>
        <v>0</v>
      </c>
      <c r="BG126" s="222">
        <f t="shared" si="6"/>
        <v>0</v>
      </c>
      <c r="BH126" s="222">
        <f t="shared" si="7"/>
        <v>0</v>
      </c>
      <c r="BI126" s="222">
        <f t="shared" si="8"/>
        <v>0</v>
      </c>
      <c r="BJ126" s="16" t="s">
        <v>80</v>
      </c>
      <c r="BK126" s="222">
        <f t="shared" si="9"/>
        <v>0</v>
      </c>
      <c r="BL126" s="16" t="s">
        <v>181</v>
      </c>
      <c r="BM126" s="221" t="s">
        <v>201</v>
      </c>
    </row>
    <row r="127" spans="1:65" s="2" customFormat="1" ht="16.5" customHeight="1">
      <c r="A127" s="33"/>
      <c r="B127" s="34"/>
      <c r="C127" s="209" t="s">
        <v>188</v>
      </c>
      <c r="D127" s="209" t="s">
        <v>177</v>
      </c>
      <c r="E127" s="210" t="s">
        <v>1154</v>
      </c>
      <c r="F127" s="211" t="s">
        <v>1155</v>
      </c>
      <c r="G127" s="212" t="s">
        <v>767</v>
      </c>
      <c r="H127" s="213">
        <v>36</v>
      </c>
      <c r="I127" s="214"/>
      <c r="J127" s="215">
        <f t="shared" si="0"/>
        <v>0</v>
      </c>
      <c r="K127" s="216"/>
      <c r="L127" s="38"/>
      <c r="M127" s="217" t="s">
        <v>1</v>
      </c>
      <c r="N127" s="218" t="s">
        <v>38</v>
      </c>
      <c r="O127" s="70"/>
      <c r="P127" s="219">
        <f t="shared" si="1"/>
        <v>0</v>
      </c>
      <c r="Q127" s="219">
        <v>0</v>
      </c>
      <c r="R127" s="219">
        <f t="shared" si="2"/>
        <v>0</v>
      </c>
      <c r="S127" s="219">
        <v>0</v>
      </c>
      <c r="T127" s="220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21" t="s">
        <v>181</v>
      </c>
      <c r="AT127" s="221" t="s">
        <v>177</v>
      </c>
      <c r="AU127" s="221" t="s">
        <v>82</v>
      </c>
      <c r="AY127" s="16" t="s">
        <v>175</v>
      </c>
      <c r="BE127" s="222">
        <f t="shared" si="4"/>
        <v>0</v>
      </c>
      <c r="BF127" s="222">
        <f t="shared" si="5"/>
        <v>0</v>
      </c>
      <c r="BG127" s="222">
        <f t="shared" si="6"/>
        <v>0</v>
      </c>
      <c r="BH127" s="222">
        <f t="shared" si="7"/>
        <v>0</v>
      </c>
      <c r="BI127" s="222">
        <f t="shared" si="8"/>
        <v>0</v>
      </c>
      <c r="BJ127" s="16" t="s">
        <v>80</v>
      </c>
      <c r="BK127" s="222">
        <f t="shared" si="9"/>
        <v>0</v>
      </c>
      <c r="BL127" s="16" t="s">
        <v>181</v>
      </c>
      <c r="BM127" s="221" t="s">
        <v>209</v>
      </c>
    </row>
    <row r="128" spans="1:65" s="2" customFormat="1" ht="16.5" customHeight="1">
      <c r="A128" s="33"/>
      <c r="B128" s="34"/>
      <c r="C128" s="209" t="s">
        <v>181</v>
      </c>
      <c r="D128" s="209" t="s">
        <v>177</v>
      </c>
      <c r="E128" s="210" t="s">
        <v>1156</v>
      </c>
      <c r="F128" s="211" t="s">
        <v>1157</v>
      </c>
      <c r="G128" s="212" t="s">
        <v>767</v>
      </c>
      <c r="H128" s="213">
        <v>72</v>
      </c>
      <c r="I128" s="214"/>
      <c r="J128" s="215">
        <f t="shared" si="0"/>
        <v>0</v>
      </c>
      <c r="K128" s="216"/>
      <c r="L128" s="38"/>
      <c r="M128" s="217" t="s">
        <v>1</v>
      </c>
      <c r="N128" s="218" t="s">
        <v>38</v>
      </c>
      <c r="O128" s="70"/>
      <c r="P128" s="219">
        <f t="shared" si="1"/>
        <v>0</v>
      </c>
      <c r="Q128" s="219">
        <v>0</v>
      </c>
      <c r="R128" s="219">
        <f t="shared" si="2"/>
        <v>0</v>
      </c>
      <c r="S128" s="219">
        <v>0</v>
      </c>
      <c r="T128" s="220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21" t="s">
        <v>181</v>
      </c>
      <c r="AT128" s="221" t="s">
        <v>177</v>
      </c>
      <c r="AU128" s="221" t="s">
        <v>82</v>
      </c>
      <c r="AY128" s="16" t="s">
        <v>175</v>
      </c>
      <c r="BE128" s="222">
        <f t="shared" si="4"/>
        <v>0</v>
      </c>
      <c r="BF128" s="222">
        <f t="shared" si="5"/>
        <v>0</v>
      </c>
      <c r="BG128" s="222">
        <f t="shared" si="6"/>
        <v>0</v>
      </c>
      <c r="BH128" s="222">
        <f t="shared" si="7"/>
        <v>0</v>
      </c>
      <c r="BI128" s="222">
        <f t="shared" si="8"/>
        <v>0</v>
      </c>
      <c r="BJ128" s="16" t="s">
        <v>80</v>
      </c>
      <c r="BK128" s="222">
        <f t="shared" si="9"/>
        <v>0</v>
      </c>
      <c r="BL128" s="16" t="s">
        <v>181</v>
      </c>
      <c r="BM128" s="221" t="s">
        <v>218</v>
      </c>
    </row>
    <row r="129" spans="1:65" s="2" customFormat="1" ht="16.5" customHeight="1">
      <c r="A129" s="33"/>
      <c r="B129" s="34"/>
      <c r="C129" s="209" t="s">
        <v>196</v>
      </c>
      <c r="D129" s="209" t="s">
        <v>177</v>
      </c>
      <c r="E129" s="210" t="s">
        <v>1158</v>
      </c>
      <c r="F129" s="211" t="s">
        <v>1159</v>
      </c>
      <c r="G129" s="212" t="s">
        <v>767</v>
      </c>
      <c r="H129" s="213">
        <v>5</v>
      </c>
      <c r="I129" s="214"/>
      <c r="J129" s="215">
        <f t="shared" si="0"/>
        <v>0</v>
      </c>
      <c r="K129" s="216"/>
      <c r="L129" s="38"/>
      <c r="M129" s="217" t="s">
        <v>1</v>
      </c>
      <c r="N129" s="218" t="s">
        <v>38</v>
      </c>
      <c r="O129" s="70"/>
      <c r="P129" s="219">
        <f t="shared" si="1"/>
        <v>0</v>
      </c>
      <c r="Q129" s="219">
        <v>0</v>
      </c>
      <c r="R129" s="219">
        <f t="shared" si="2"/>
        <v>0</v>
      </c>
      <c r="S129" s="219">
        <v>0</v>
      </c>
      <c r="T129" s="220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21" t="s">
        <v>181</v>
      </c>
      <c r="AT129" s="221" t="s">
        <v>177</v>
      </c>
      <c r="AU129" s="221" t="s">
        <v>82</v>
      </c>
      <c r="AY129" s="16" t="s">
        <v>175</v>
      </c>
      <c r="BE129" s="222">
        <f t="shared" si="4"/>
        <v>0</v>
      </c>
      <c r="BF129" s="222">
        <f t="shared" si="5"/>
        <v>0</v>
      </c>
      <c r="BG129" s="222">
        <f t="shared" si="6"/>
        <v>0</v>
      </c>
      <c r="BH129" s="222">
        <f t="shared" si="7"/>
        <v>0</v>
      </c>
      <c r="BI129" s="222">
        <f t="shared" si="8"/>
        <v>0</v>
      </c>
      <c r="BJ129" s="16" t="s">
        <v>80</v>
      </c>
      <c r="BK129" s="222">
        <f t="shared" si="9"/>
        <v>0</v>
      </c>
      <c r="BL129" s="16" t="s">
        <v>181</v>
      </c>
      <c r="BM129" s="221" t="s">
        <v>228</v>
      </c>
    </row>
    <row r="130" spans="1:65" s="2" customFormat="1" ht="16.5" customHeight="1">
      <c r="A130" s="33"/>
      <c r="B130" s="34"/>
      <c r="C130" s="209" t="s">
        <v>201</v>
      </c>
      <c r="D130" s="209" t="s">
        <v>177</v>
      </c>
      <c r="E130" s="210" t="s">
        <v>1160</v>
      </c>
      <c r="F130" s="211" t="s">
        <v>1161</v>
      </c>
      <c r="G130" s="212" t="s">
        <v>767</v>
      </c>
      <c r="H130" s="213">
        <v>1</v>
      </c>
      <c r="I130" s="214"/>
      <c r="J130" s="215">
        <f t="shared" si="0"/>
        <v>0</v>
      </c>
      <c r="K130" s="216"/>
      <c r="L130" s="38"/>
      <c r="M130" s="217" t="s">
        <v>1</v>
      </c>
      <c r="N130" s="218" t="s">
        <v>38</v>
      </c>
      <c r="O130" s="70"/>
      <c r="P130" s="219">
        <f t="shared" si="1"/>
        <v>0</v>
      </c>
      <c r="Q130" s="219">
        <v>0</v>
      </c>
      <c r="R130" s="219">
        <f t="shared" si="2"/>
        <v>0</v>
      </c>
      <c r="S130" s="219">
        <v>0</v>
      </c>
      <c r="T130" s="220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21" t="s">
        <v>181</v>
      </c>
      <c r="AT130" s="221" t="s">
        <v>177</v>
      </c>
      <c r="AU130" s="221" t="s">
        <v>82</v>
      </c>
      <c r="AY130" s="16" t="s">
        <v>175</v>
      </c>
      <c r="BE130" s="222">
        <f t="shared" si="4"/>
        <v>0</v>
      </c>
      <c r="BF130" s="222">
        <f t="shared" si="5"/>
        <v>0</v>
      </c>
      <c r="BG130" s="222">
        <f t="shared" si="6"/>
        <v>0</v>
      </c>
      <c r="BH130" s="222">
        <f t="shared" si="7"/>
        <v>0</v>
      </c>
      <c r="BI130" s="222">
        <f t="shared" si="8"/>
        <v>0</v>
      </c>
      <c r="BJ130" s="16" t="s">
        <v>80</v>
      </c>
      <c r="BK130" s="222">
        <f t="shared" si="9"/>
        <v>0</v>
      </c>
      <c r="BL130" s="16" t="s">
        <v>181</v>
      </c>
      <c r="BM130" s="221" t="s">
        <v>241</v>
      </c>
    </row>
    <row r="131" spans="1:65" s="2" customFormat="1" ht="16.5" customHeight="1">
      <c r="A131" s="33"/>
      <c r="B131" s="34"/>
      <c r="C131" s="209" t="s">
        <v>205</v>
      </c>
      <c r="D131" s="209" t="s">
        <v>177</v>
      </c>
      <c r="E131" s="210" t="s">
        <v>1162</v>
      </c>
      <c r="F131" s="211" t="s">
        <v>1163</v>
      </c>
      <c r="G131" s="212" t="s">
        <v>767</v>
      </c>
      <c r="H131" s="213">
        <v>28</v>
      </c>
      <c r="I131" s="214"/>
      <c r="J131" s="215">
        <f t="shared" si="0"/>
        <v>0</v>
      </c>
      <c r="K131" s="216"/>
      <c r="L131" s="38"/>
      <c r="M131" s="217" t="s">
        <v>1</v>
      </c>
      <c r="N131" s="218" t="s">
        <v>38</v>
      </c>
      <c r="O131" s="70"/>
      <c r="P131" s="219">
        <f t="shared" si="1"/>
        <v>0</v>
      </c>
      <c r="Q131" s="219">
        <v>0</v>
      </c>
      <c r="R131" s="219">
        <f t="shared" si="2"/>
        <v>0</v>
      </c>
      <c r="S131" s="219">
        <v>0</v>
      </c>
      <c r="T131" s="220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21" t="s">
        <v>181</v>
      </c>
      <c r="AT131" s="221" t="s">
        <v>177</v>
      </c>
      <c r="AU131" s="221" t="s">
        <v>82</v>
      </c>
      <c r="AY131" s="16" t="s">
        <v>175</v>
      </c>
      <c r="BE131" s="222">
        <f t="shared" si="4"/>
        <v>0</v>
      </c>
      <c r="BF131" s="222">
        <f t="shared" si="5"/>
        <v>0</v>
      </c>
      <c r="BG131" s="222">
        <f t="shared" si="6"/>
        <v>0</v>
      </c>
      <c r="BH131" s="222">
        <f t="shared" si="7"/>
        <v>0</v>
      </c>
      <c r="BI131" s="222">
        <f t="shared" si="8"/>
        <v>0</v>
      </c>
      <c r="BJ131" s="16" t="s">
        <v>80</v>
      </c>
      <c r="BK131" s="222">
        <f t="shared" si="9"/>
        <v>0</v>
      </c>
      <c r="BL131" s="16" t="s">
        <v>181</v>
      </c>
      <c r="BM131" s="221" t="s">
        <v>255</v>
      </c>
    </row>
    <row r="132" spans="1:65" s="2" customFormat="1" ht="16.5" customHeight="1">
      <c r="A132" s="33"/>
      <c r="B132" s="34"/>
      <c r="C132" s="209" t="s">
        <v>209</v>
      </c>
      <c r="D132" s="209" t="s">
        <v>177</v>
      </c>
      <c r="E132" s="210" t="s">
        <v>1164</v>
      </c>
      <c r="F132" s="211" t="s">
        <v>1165</v>
      </c>
      <c r="G132" s="212" t="s">
        <v>767</v>
      </c>
      <c r="H132" s="213">
        <v>28</v>
      </c>
      <c r="I132" s="214"/>
      <c r="J132" s="215">
        <f t="shared" si="0"/>
        <v>0</v>
      </c>
      <c r="K132" s="216"/>
      <c r="L132" s="38"/>
      <c r="M132" s="217" t="s">
        <v>1</v>
      </c>
      <c r="N132" s="218" t="s">
        <v>38</v>
      </c>
      <c r="O132" s="70"/>
      <c r="P132" s="219">
        <f t="shared" si="1"/>
        <v>0</v>
      </c>
      <c r="Q132" s="219">
        <v>0</v>
      </c>
      <c r="R132" s="219">
        <f t="shared" si="2"/>
        <v>0</v>
      </c>
      <c r="S132" s="219">
        <v>0</v>
      </c>
      <c r="T132" s="220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21" t="s">
        <v>181</v>
      </c>
      <c r="AT132" s="221" t="s">
        <v>177</v>
      </c>
      <c r="AU132" s="221" t="s">
        <v>82</v>
      </c>
      <c r="AY132" s="16" t="s">
        <v>175</v>
      </c>
      <c r="BE132" s="222">
        <f t="shared" si="4"/>
        <v>0</v>
      </c>
      <c r="BF132" s="222">
        <f t="shared" si="5"/>
        <v>0</v>
      </c>
      <c r="BG132" s="222">
        <f t="shared" si="6"/>
        <v>0</v>
      </c>
      <c r="BH132" s="222">
        <f t="shared" si="7"/>
        <v>0</v>
      </c>
      <c r="BI132" s="222">
        <f t="shared" si="8"/>
        <v>0</v>
      </c>
      <c r="BJ132" s="16" t="s">
        <v>80</v>
      </c>
      <c r="BK132" s="222">
        <f t="shared" si="9"/>
        <v>0</v>
      </c>
      <c r="BL132" s="16" t="s">
        <v>181</v>
      </c>
      <c r="BM132" s="221" t="s">
        <v>265</v>
      </c>
    </row>
    <row r="133" spans="1:65" s="2" customFormat="1" ht="16.5" customHeight="1">
      <c r="A133" s="33"/>
      <c r="B133" s="34"/>
      <c r="C133" s="209" t="s">
        <v>214</v>
      </c>
      <c r="D133" s="209" t="s">
        <v>177</v>
      </c>
      <c r="E133" s="210" t="s">
        <v>80</v>
      </c>
      <c r="F133" s="211" t="s">
        <v>1166</v>
      </c>
      <c r="G133" s="212" t="s">
        <v>767</v>
      </c>
      <c r="H133" s="213">
        <v>4</v>
      </c>
      <c r="I133" s="214"/>
      <c r="J133" s="215">
        <f t="shared" si="0"/>
        <v>0</v>
      </c>
      <c r="K133" s="216"/>
      <c r="L133" s="38"/>
      <c r="M133" s="217" t="s">
        <v>1</v>
      </c>
      <c r="N133" s="218" t="s">
        <v>38</v>
      </c>
      <c r="O133" s="70"/>
      <c r="P133" s="219">
        <f t="shared" si="1"/>
        <v>0</v>
      </c>
      <c r="Q133" s="219">
        <v>0</v>
      </c>
      <c r="R133" s="219">
        <f t="shared" si="2"/>
        <v>0</v>
      </c>
      <c r="S133" s="219">
        <v>0</v>
      </c>
      <c r="T133" s="220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21" t="s">
        <v>181</v>
      </c>
      <c r="AT133" s="221" t="s">
        <v>177</v>
      </c>
      <c r="AU133" s="221" t="s">
        <v>82</v>
      </c>
      <c r="AY133" s="16" t="s">
        <v>175</v>
      </c>
      <c r="BE133" s="222">
        <f t="shared" si="4"/>
        <v>0</v>
      </c>
      <c r="BF133" s="222">
        <f t="shared" si="5"/>
        <v>0</v>
      </c>
      <c r="BG133" s="222">
        <f t="shared" si="6"/>
        <v>0</v>
      </c>
      <c r="BH133" s="222">
        <f t="shared" si="7"/>
        <v>0</v>
      </c>
      <c r="BI133" s="222">
        <f t="shared" si="8"/>
        <v>0</v>
      </c>
      <c r="BJ133" s="16" t="s">
        <v>80</v>
      </c>
      <c r="BK133" s="222">
        <f t="shared" si="9"/>
        <v>0</v>
      </c>
      <c r="BL133" s="16" t="s">
        <v>181</v>
      </c>
      <c r="BM133" s="221" t="s">
        <v>1167</v>
      </c>
    </row>
    <row r="134" spans="1:65" s="2" customFormat="1" ht="16.5" customHeight="1">
      <c r="A134" s="33"/>
      <c r="B134" s="34"/>
      <c r="C134" s="209" t="s">
        <v>218</v>
      </c>
      <c r="D134" s="209" t="s">
        <v>177</v>
      </c>
      <c r="E134" s="210" t="s">
        <v>188</v>
      </c>
      <c r="F134" s="211" t="s">
        <v>1168</v>
      </c>
      <c r="G134" s="212" t="s">
        <v>767</v>
      </c>
      <c r="H134" s="213">
        <v>9</v>
      </c>
      <c r="I134" s="214"/>
      <c r="J134" s="215">
        <f t="shared" si="0"/>
        <v>0</v>
      </c>
      <c r="K134" s="216"/>
      <c r="L134" s="38"/>
      <c r="M134" s="217" t="s">
        <v>1</v>
      </c>
      <c r="N134" s="218" t="s">
        <v>38</v>
      </c>
      <c r="O134" s="70"/>
      <c r="P134" s="219">
        <f t="shared" si="1"/>
        <v>0</v>
      </c>
      <c r="Q134" s="219">
        <v>0</v>
      </c>
      <c r="R134" s="219">
        <f t="shared" si="2"/>
        <v>0</v>
      </c>
      <c r="S134" s="219">
        <v>0</v>
      </c>
      <c r="T134" s="220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21" t="s">
        <v>181</v>
      </c>
      <c r="AT134" s="221" t="s">
        <v>177</v>
      </c>
      <c r="AU134" s="221" t="s">
        <v>82</v>
      </c>
      <c r="AY134" s="16" t="s">
        <v>175</v>
      </c>
      <c r="BE134" s="222">
        <f t="shared" si="4"/>
        <v>0</v>
      </c>
      <c r="BF134" s="222">
        <f t="shared" si="5"/>
        <v>0</v>
      </c>
      <c r="BG134" s="222">
        <f t="shared" si="6"/>
        <v>0</v>
      </c>
      <c r="BH134" s="222">
        <f t="shared" si="7"/>
        <v>0</v>
      </c>
      <c r="BI134" s="222">
        <f t="shared" si="8"/>
        <v>0</v>
      </c>
      <c r="BJ134" s="16" t="s">
        <v>80</v>
      </c>
      <c r="BK134" s="222">
        <f t="shared" si="9"/>
        <v>0</v>
      </c>
      <c r="BL134" s="16" t="s">
        <v>181</v>
      </c>
      <c r="BM134" s="221" t="s">
        <v>1169</v>
      </c>
    </row>
    <row r="135" spans="1:65" s="2" customFormat="1" ht="16.5" customHeight="1">
      <c r="A135" s="33"/>
      <c r="B135" s="34"/>
      <c r="C135" s="209" t="s">
        <v>224</v>
      </c>
      <c r="D135" s="209" t="s">
        <v>177</v>
      </c>
      <c r="E135" s="210" t="s">
        <v>181</v>
      </c>
      <c r="F135" s="211" t="s">
        <v>1170</v>
      </c>
      <c r="G135" s="212" t="s">
        <v>767</v>
      </c>
      <c r="H135" s="213">
        <v>12</v>
      </c>
      <c r="I135" s="214"/>
      <c r="J135" s="215">
        <f t="shared" si="0"/>
        <v>0</v>
      </c>
      <c r="K135" s="216"/>
      <c r="L135" s="38"/>
      <c r="M135" s="217" t="s">
        <v>1</v>
      </c>
      <c r="N135" s="218" t="s">
        <v>38</v>
      </c>
      <c r="O135" s="70"/>
      <c r="P135" s="219">
        <f t="shared" si="1"/>
        <v>0</v>
      </c>
      <c r="Q135" s="219">
        <v>0</v>
      </c>
      <c r="R135" s="219">
        <f t="shared" si="2"/>
        <v>0</v>
      </c>
      <c r="S135" s="219">
        <v>0</v>
      </c>
      <c r="T135" s="220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21" t="s">
        <v>181</v>
      </c>
      <c r="AT135" s="221" t="s">
        <v>177</v>
      </c>
      <c r="AU135" s="221" t="s">
        <v>82</v>
      </c>
      <c r="AY135" s="16" t="s">
        <v>175</v>
      </c>
      <c r="BE135" s="222">
        <f t="shared" si="4"/>
        <v>0</v>
      </c>
      <c r="BF135" s="222">
        <f t="shared" si="5"/>
        <v>0</v>
      </c>
      <c r="BG135" s="222">
        <f t="shared" si="6"/>
        <v>0</v>
      </c>
      <c r="BH135" s="222">
        <f t="shared" si="7"/>
        <v>0</v>
      </c>
      <c r="BI135" s="222">
        <f t="shared" si="8"/>
        <v>0</v>
      </c>
      <c r="BJ135" s="16" t="s">
        <v>80</v>
      </c>
      <c r="BK135" s="222">
        <f t="shared" si="9"/>
        <v>0</v>
      </c>
      <c r="BL135" s="16" t="s">
        <v>181</v>
      </c>
      <c r="BM135" s="221" t="s">
        <v>1171</v>
      </c>
    </row>
    <row r="136" spans="1:65" s="2" customFormat="1" ht="16.5" customHeight="1">
      <c r="A136" s="33"/>
      <c r="B136" s="34"/>
      <c r="C136" s="209" t="s">
        <v>228</v>
      </c>
      <c r="D136" s="209" t="s">
        <v>177</v>
      </c>
      <c r="E136" s="210" t="s">
        <v>196</v>
      </c>
      <c r="F136" s="211" t="s">
        <v>1172</v>
      </c>
      <c r="G136" s="212" t="s">
        <v>767</v>
      </c>
      <c r="H136" s="213">
        <v>4</v>
      </c>
      <c r="I136" s="214"/>
      <c r="J136" s="215">
        <f t="shared" si="0"/>
        <v>0</v>
      </c>
      <c r="K136" s="216"/>
      <c r="L136" s="38"/>
      <c r="M136" s="217" t="s">
        <v>1</v>
      </c>
      <c r="N136" s="218" t="s">
        <v>38</v>
      </c>
      <c r="O136" s="70"/>
      <c r="P136" s="219">
        <f t="shared" si="1"/>
        <v>0</v>
      </c>
      <c r="Q136" s="219">
        <v>0</v>
      </c>
      <c r="R136" s="219">
        <f t="shared" si="2"/>
        <v>0</v>
      </c>
      <c r="S136" s="219">
        <v>0</v>
      </c>
      <c r="T136" s="220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21" t="s">
        <v>181</v>
      </c>
      <c r="AT136" s="221" t="s">
        <v>177</v>
      </c>
      <c r="AU136" s="221" t="s">
        <v>82</v>
      </c>
      <c r="AY136" s="16" t="s">
        <v>175</v>
      </c>
      <c r="BE136" s="222">
        <f t="shared" si="4"/>
        <v>0</v>
      </c>
      <c r="BF136" s="222">
        <f t="shared" si="5"/>
        <v>0</v>
      </c>
      <c r="BG136" s="222">
        <f t="shared" si="6"/>
        <v>0</v>
      </c>
      <c r="BH136" s="222">
        <f t="shared" si="7"/>
        <v>0</v>
      </c>
      <c r="BI136" s="222">
        <f t="shared" si="8"/>
        <v>0</v>
      </c>
      <c r="BJ136" s="16" t="s">
        <v>80</v>
      </c>
      <c r="BK136" s="222">
        <f t="shared" si="9"/>
        <v>0</v>
      </c>
      <c r="BL136" s="16" t="s">
        <v>181</v>
      </c>
      <c r="BM136" s="221" t="s">
        <v>1173</v>
      </c>
    </row>
    <row r="137" spans="1:65" s="2" customFormat="1" ht="16.5" customHeight="1">
      <c r="A137" s="33"/>
      <c r="B137" s="34"/>
      <c r="C137" s="209" t="s">
        <v>234</v>
      </c>
      <c r="D137" s="209" t="s">
        <v>177</v>
      </c>
      <c r="E137" s="210" t="s">
        <v>205</v>
      </c>
      <c r="F137" s="211" t="s">
        <v>1174</v>
      </c>
      <c r="G137" s="212" t="s">
        <v>767</v>
      </c>
      <c r="H137" s="213">
        <v>4</v>
      </c>
      <c r="I137" s="214"/>
      <c r="J137" s="215">
        <f t="shared" si="0"/>
        <v>0</v>
      </c>
      <c r="K137" s="216"/>
      <c r="L137" s="38"/>
      <c r="M137" s="217" t="s">
        <v>1</v>
      </c>
      <c r="N137" s="218" t="s">
        <v>38</v>
      </c>
      <c r="O137" s="70"/>
      <c r="P137" s="219">
        <f t="shared" si="1"/>
        <v>0</v>
      </c>
      <c r="Q137" s="219">
        <v>0</v>
      </c>
      <c r="R137" s="219">
        <f t="shared" si="2"/>
        <v>0</v>
      </c>
      <c r="S137" s="219">
        <v>0</v>
      </c>
      <c r="T137" s="220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21" t="s">
        <v>181</v>
      </c>
      <c r="AT137" s="221" t="s">
        <v>177</v>
      </c>
      <c r="AU137" s="221" t="s">
        <v>82</v>
      </c>
      <c r="AY137" s="16" t="s">
        <v>175</v>
      </c>
      <c r="BE137" s="222">
        <f t="shared" si="4"/>
        <v>0</v>
      </c>
      <c r="BF137" s="222">
        <f t="shared" si="5"/>
        <v>0</v>
      </c>
      <c r="BG137" s="222">
        <f t="shared" si="6"/>
        <v>0</v>
      </c>
      <c r="BH137" s="222">
        <f t="shared" si="7"/>
        <v>0</v>
      </c>
      <c r="BI137" s="222">
        <f t="shared" si="8"/>
        <v>0</v>
      </c>
      <c r="BJ137" s="16" t="s">
        <v>80</v>
      </c>
      <c r="BK137" s="222">
        <f t="shared" si="9"/>
        <v>0</v>
      </c>
      <c r="BL137" s="16" t="s">
        <v>181</v>
      </c>
      <c r="BM137" s="221" t="s">
        <v>1175</v>
      </c>
    </row>
    <row r="138" spans="1:65" s="2" customFormat="1" ht="16.5" customHeight="1">
      <c r="A138" s="33"/>
      <c r="B138" s="34"/>
      <c r="C138" s="209" t="s">
        <v>241</v>
      </c>
      <c r="D138" s="209" t="s">
        <v>177</v>
      </c>
      <c r="E138" s="210" t="s">
        <v>228</v>
      </c>
      <c r="F138" s="211" t="s">
        <v>1176</v>
      </c>
      <c r="G138" s="212" t="s">
        <v>767</v>
      </c>
      <c r="H138" s="213">
        <v>4</v>
      </c>
      <c r="I138" s="214"/>
      <c r="J138" s="215">
        <f t="shared" si="0"/>
        <v>0</v>
      </c>
      <c r="K138" s="216"/>
      <c r="L138" s="38"/>
      <c r="M138" s="217" t="s">
        <v>1</v>
      </c>
      <c r="N138" s="218" t="s">
        <v>38</v>
      </c>
      <c r="O138" s="70"/>
      <c r="P138" s="219">
        <f t="shared" si="1"/>
        <v>0</v>
      </c>
      <c r="Q138" s="219">
        <v>0</v>
      </c>
      <c r="R138" s="219">
        <f t="shared" si="2"/>
        <v>0</v>
      </c>
      <c r="S138" s="219">
        <v>0</v>
      </c>
      <c r="T138" s="220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21" t="s">
        <v>181</v>
      </c>
      <c r="AT138" s="221" t="s">
        <v>177</v>
      </c>
      <c r="AU138" s="221" t="s">
        <v>82</v>
      </c>
      <c r="AY138" s="16" t="s">
        <v>175</v>
      </c>
      <c r="BE138" s="222">
        <f t="shared" si="4"/>
        <v>0</v>
      </c>
      <c r="BF138" s="222">
        <f t="shared" si="5"/>
        <v>0</v>
      </c>
      <c r="BG138" s="222">
        <f t="shared" si="6"/>
        <v>0</v>
      </c>
      <c r="BH138" s="222">
        <f t="shared" si="7"/>
        <v>0</v>
      </c>
      <c r="BI138" s="222">
        <f t="shared" si="8"/>
        <v>0</v>
      </c>
      <c r="BJ138" s="16" t="s">
        <v>80</v>
      </c>
      <c r="BK138" s="222">
        <f t="shared" si="9"/>
        <v>0</v>
      </c>
      <c r="BL138" s="16" t="s">
        <v>181</v>
      </c>
      <c r="BM138" s="221" t="s">
        <v>1177</v>
      </c>
    </row>
    <row r="139" spans="1:65" s="2" customFormat="1" ht="16.5" customHeight="1">
      <c r="A139" s="33"/>
      <c r="B139" s="34"/>
      <c r="C139" s="209" t="s">
        <v>8</v>
      </c>
      <c r="D139" s="209" t="s">
        <v>177</v>
      </c>
      <c r="E139" s="210" t="s">
        <v>234</v>
      </c>
      <c r="F139" s="211" t="s">
        <v>1178</v>
      </c>
      <c r="G139" s="212" t="s">
        <v>767</v>
      </c>
      <c r="H139" s="213">
        <v>1</v>
      </c>
      <c r="I139" s="214"/>
      <c r="J139" s="215">
        <f t="shared" si="0"/>
        <v>0</v>
      </c>
      <c r="K139" s="216"/>
      <c r="L139" s="38"/>
      <c r="M139" s="217" t="s">
        <v>1</v>
      </c>
      <c r="N139" s="218" t="s">
        <v>38</v>
      </c>
      <c r="O139" s="70"/>
      <c r="P139" s="219">
        <f t="shared" si="1"/>
        <v>0</v>
      </c>
      <c r="Q139" s="219">
        <v>0</v>
      </c>
      <c r="R139" s="219">
        <f t="shared" si="2"/>
        <v>0</v>
      </c>
      <c r="S139" s="219">
        <v>0</v>
      </c>
      <c r="T139" s="220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21" t="s">
        <v>181</v>
      </c>
      <c r="AT139" s="221" t="s">
        <v>177</v>
      </c>
      <c r="AU139" s="221" t="s">
        <v>82</v>
      </c>
      <c r="AY139" s="16" t="s">
        <v>175</v>
      </c>
      <c r="BE139" s="222">
        <f t="shared" si="4"/>
        <v>0</v>
      </c>
      <c r="BF139" s="222">
        <f t="shared" si="5"/>
        <v>0</v>
      </c>
      <c r="BG139" s="222">
        <f t="shared" si="6"/>
        <v>0</v>
      </c>
      <c r="BH139" s="222">
        <f t="shared" si="7"/>
        <v>0</v>
      </c>
      <c r="BI139" s="222">
        <f t="shared" si="8"/>
        <v>0</v>
      </c>
      <c r="BJ139" s="16" t="s">
        <v>80</v>
      </c>
      <c r="BK139" s="222">
        <f t="shared" si="9"/>
        <v>0</v>
      </c>
      <c r="BL139" s="16" t="s">
        <v>181</v>
      </c>
      <c r="BM139" s="221" t="s">
        <v>1179</v>
      </c>
    </row>
    <row r="140" spans="1:65" s="2" customFormat="1" ht="16.5" customHeight="1">
      <c r="A140" s="33"/>
      <c r="B140" s="34"/>
      <c r="C140" s="209" t="s">
        <v>255</v>
      </c>
      <c r="D140" s="209" t="s">
        <v>177</v>
      </c>
      <c r="E140" s="210" t="s">
        <v>8</v>
      </c>
      <c r="F140" s="211" t="s">
        <v>1180</v>
      </c>
      <c r="G140" s="212" t="s">
        <v>767</v>
      </c>
      <c r="H140" s="213">
        <v>2</v>
      </c>
      <c r="I140" s="214"/>
      <c r="J140" s="215">
        <f t="shared" si="0"/>
        <v>0</v>
      </c>
      <c r="K140" s="216"/>
      <c r="L140" s="38"/>
      <c r="M140" s="217" t="s">
        <v>1</v>
      </c>
      <c r="N140" s="218" t="s">
        <v>38</v>
      </c>
      <c r="O140" s="70"/>
      <c r="P140" s="219">
        <f t="shared" si="1"/>
        <v>0</v>
      </c>
      <c r="Q140" s="219">
        <v>0</v>
      </c>
      <c r="R140" s="219">
        <f t="shared" si="2"/>
        <v>0</v>
      </c>
      <c r="S140" s="219">
        <v>0</v>
      </c>
      <c r="T140" s="220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21" t="s">
        <v>181</v>
      </c>
      <c r="AT140" s="221" t="s">
        <v>177</v>
      </c>
      <c r="AU140" s="221" t="s">
        <v>82</v>
      </c>
      <c r="AY140" s="16" t="s">
        <v>175</v>
      </c>
      <c r="BE140" s="222">
        <f t="shared" si="4"/>
        <v>0</v>
      </c>
      <c r="BF140" s="222">
        <f t="shared" si="5"/>
        <v>0</v>
      </c>
      <c r="BG140" s="222">
        <f t="shared" si="6"/>
        <v>0</v>
      </c>
      <c r="BH140" s="222">
        <f t="shared" si="7"/>
        <v>0</v>
      </c>
      <c r="BI140" s="222">
        <f t="shared" si="8"/>
        <v>0</v>
      </c>
      <c r="BJ140" s="16" t="s">
        <v>80</v>
      </c>
      <c r="BK140" s="222">
        <f t="shared" si="9"/>
        <v>0</v>
      </c>
      <c r="BL140" s="16" t="s">
        <v>181</v>
      </c>
      <c r="BM140" s="221" t="s">
        <v>1181</v>
      </c>
    </row>
    <row r="141" spans="1:65" s="2" customFormat="1" ht="16.5" customHeight="1">
      <c r="A141" s="33"/>
      <c r="B141" s="34"/>
      <c r="C141" s="209" t="s">
        <v>260</v>
      </c>
      <c r="D141" s="209" t="s">
        <v>177</v>
      </c>
      <c r="E141" s="210" t="s">
        <v>1182</v>
      </c>
      <c r="F141" s="211" t="s">
        <v>1183</v>
      </c>
      <c r="G141" s="212" t="s">
        <v>767</v>
      </c>
      <c r="H141" s="213">
        <v>40</v>
      </c>
      <c r="I141" s="214"/>
      <c r="J141" s="215">
        <f t="shared" si="0"/>
        <v>0</v>
      </c>
      <c r="K141" s="216"/>
      <c r="L141" s="38"/>
      <c r="M141" s="217" t="s">
        <v>1</v>
      </c>
      <c r="N141" s="218" t="s">
        <v>38</v>
      </c>
      <c r="O141" s="70"/>
      <c r="P141" s="219">
        <f t="shared" si="1"/>
        <v>0</v>
      </c>
      <c r="Q141" s="219">
        <v>0</v>
      </c>
      <c r="R141" s="219">
        <f t="shared" si="2"/>
        <v>0</v>
      </c>
      <c r="S141" s="219">
        <v>0</v>
      </c>
      <c r="T141" s="220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21" t="s">
        <v>181</v>
      </c>
      <c r="AT141" s="221" t="s">
        <v>177</v>
      </c>
      <c r="AU141" s="221" t="s">
        <v>82</v>
      </c>
      <c r="AY141" s="16" t="s">
        <v>175</v>
      </c>
      <c r="BE141" s="222">
        <f t="shared" si="4"/>
        <v>0</v>
      </c>
      <c r="BF141" s="222">
        <f t="shared" si="5"/>
        <v>0</v>
      </c>
      <c r="BG141" s="222">
        <f t="shared" si="6"/>
        <v>0</v>
      </c>
      <c r="BH141" s="222">
        <f t="shared" si="7"/>
        <v>0</v>
      </c>
      <c r="BI141" s="222">
        <f t="shared" si="8"/>
        <v>0</v>
      </c>
      <c r="BJ141" s="16" t="s">
        <v>80</v>
      </c>
      <c r="BK141" s="222">
        <f t="shared" si="9"/>
        <v>0</v>
      </c>
      <c r="BL141" s="16" t="s">
        <v>181</v>
      </c>
      <c r="BM141" s="221" t="s">
        <v>309</v>
      </c>
    </row>
    <row r="142" spans="1:65" s="2" customFormat="1" ht="16.5" customHeight="1">
      <c r="A142" s="33"/>
      <c r="B142" s="34"/>
      <c r="C142" s="209" t="s">
        <v>265</v>
      </c>
      <c r="D142" s="209" t="s">
        <v>177</v>
      </c>
      <c r="E142" s="210" t="s">
        <v>1184</v>
      </c>
      <c r="F142" s="211" t="s">
        <v>1185</v>
      </c>
      <c r="G142" s="212" t="s">
        <v>767</v>
      </c>
      <c r="H142" s="213">
        <v>40</v>
      </c>
      <c r="I142" s="214"/>
      <c r="J142" s="215">
        <f t="shared" si="0"/>
        <v>0</v>
      </c>
      <c r="K142" s="216"/>
      <c r="L142" s="38"/>
      <c r="M142" s="217" t="s">
        <v>1</v>
      </c>
      <c r="N142" s="218" t="s">
        <v>38</v>
      </c>
      <c r="O142" s="70"/>
      <c r="P142" s="219">
        <f t="shared" si="1"/>
        <v>0</v>
      </c>
      <c r="Q142" s="219">
        <v>0</v>
      </c>
      <c r="R142" s="219">
        <f t="shared" si="2"/>
        <v>0</v>
      </c>
      <c r="S142" s="219">
        <v>0</v>
      </c>
      <c r="T142" s="220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21" t="s">
        <v>181</v>
      </c>
      <c r="AT142" s="221" t="s">
        <v>177</v>
      </c>
      <c r="AU142" s="221" t="s">
        <v>82</v>
      </c>
      <c r="AY142" s="16" t="s">
        <v>175</v>
      </c>
      <c r="BE142" s="222">
        <f t="shared" si="4"/>
        <v>0</v>
      </c>
      <c r="BF142" s="222">
        <f t="shared" si="5"/>
        <v>0</v>
      </c>
      <c r="BG142" s="222">
        <f t="shared" si="6"/>
        <v>0</v>
      </c>
      <c r="BH142" s="222">
        <f t="shared" si="7"/>
        <v>0</v>
      </c>
      <c r="BI142" s="222">
        <f t="shared" si="8"/>
        <v>0</v>
      </c>
      <c r="BJ142" s="16" t="s">
        <v>80</v>
      </c>
      <c r="BK142" s="222">
        <f t="shared" si="9"/>
        <v>0</v>
      </c>
      <c r="BL142" s="16" t="s">
        <v>181</v>
      </c>
      <c r="BM142" s="221" t="s">
        <v>316</v>
      </c>
    </row>
    <row r="143" spans="1:65" s="2" customFormat="1" ht="16.5" customHeight="1">
      <c r="A143" s="33"/>
      <c r="B143" s="34"/>
      <c r="C143" s="209" t="s">
        <v>269</v>
      </c>
      <c r="D143" s="209" t="s">
        <v>177</v>
      </c>
      <c r="E143" s="210" t="s">
        <v>1186</v>
      </c>
      <c r="F143" s="211" t="s">
        <v>1187</v>
      </c>
      <c r="G143" s="212" t="s">
        <v>767</v>
      </c>
      <c r="H143" s="213">
        <v>40</v>
      </c>
      <c r="I143" s="214"/>
      <c r="J143" s="215">
        <f t="shared" si="0"/>
        <v>0</v>
      </c>
      <c r="K143" s="216"/>
      <c r="L143" s="38"/>
      <c r="M143" s="217" t="s">
        <v>1</v>
      </c>
      <c r="N143" s="218" t="s">
        <v>38</v>
      </c>
      <c r="O143" s="70"/>
      <c r="P143" s="219">
        <f t="shared" si="1"/>
        <v>0</v>
      </c>
      <c r="Q143" s="219">
        <v>0</v>
      </c>
      <c r="R143" s="219">
        <f t="shared" si="2"/>
        <v>0</v>
      </c>
      <c r="S143" s="219">
        <v>0</v>
      </c>
      <c r="T143" s="220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21" t="s">
        <v>181</v>
      </c>
      <c r="AT143" s="221" t="s">
        <v>177</v>
      </c>
      <c r="AU143" s="221" t="s">
        <v>82</v>
      </c>
      <c r="AY143" s="16" t="s">
        <v>175</v>
      </c>
      <c r="BE143" s="222">
        <f t="shared" si="4"/>
        <v>0</v>
      </c>
      <c r="BF143" s="222">
        <f t="shared" si="5"/>
        <v>0</v>
      </c>
      <c r="BG143" s="222">
        <f t="shared" si="6"/>
        <v>0</v>
      </c>
      <c r="BH143" s="222">
        <f t="shared" si="7"/>
        <v>0</v>
      </c>
      <c r="BI143" s="222">
        <f t="shared" si="8"/>
        <v>0</v>
      </c>
      <c r="BJ143" s="16" t="s">
        <v>80</v>
      </c>
      <c r="BK143" s="222">
        <f t="shared" si="9"/>
        <v>0</v>
      </c>
      <c r="BL143" s="16" t="s">
        <v>181</v>
      </c>
      <c r="BM143" s="221" t="s">
        <v>327</v>
      </c>
    </row>
    <row r="144" spans="1:65" s="2" customFormat="1" ht="16.5" customHeight="1">
      <c r="A144" s="33"/>
      <c r="B144" s="34"/>
      <c r="C144" s="209" t="s">
        <v>275</v>
      </c>
      <c r="D144" s="209" t="s">
        <v>177</v>
      </c>
      <c r="E144" s="210" t="s">
        <v>1188</v>
      </c>
      <c r="F144" s="211" t="s">
        <v>1189</v>
      </c>
      <c r="G144" s="212" t="s">
        <v>767</v>
      </c>
      <c r="H144" s="213">
        <v>11</v>
      </c>
      <c r="I144" s="214"/>
      <c r="J144" s="215">
        <f t="shared" si="0"/>
        <v>0</v>
      </c>
      <c r="K144" s="216"/>
      <c r="L144" s="38"/>
      <c r="M144" s="217" t="s">
        <v>1</v>
      </c>
      <c r="N144" s="218" t="s">
        <v>38</v>
      </c>
      <c r="O144" s="70"/>
      <c r="P144" s="219">
        <f t="shared" si="1"/>
        <v>0</v>
      </c>
      <c r="Q144" s="219">
        <v>0</v>
      </c>
      <c r="R144" s="219">
        <f t="shared" si="2"/>
        <v>0</v>
      </c>
      <c r="S144" s="219">
        <v>0</v>
      </c>
      <c r="T144" s="220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21" t="s">
        <v>181</v>
      </c>
      <c r="AT144" s="221" t="s">
        <v>177</v>
      </c>
      <c r="AU144" s="221" t="s">
        <v>82</v>
      </c>
      <c r="AY144" s="16" t="s">
        <v>175</v>
      </c>
      <c r="BE144" s="222">
        <f t="shared" si="4"/>
        <v>0</v>
      </c>
      <c r="BF144" s="222">
        <f t="shared" si="5"/>
        <v>0</v>
      </c>
      <c r="BG144" s="222">
        <f t="shared" si="6"/>
        <v>0</v>
      </c>
      <c r="BH144" s="222">
        <f t="shared" si="7"/>
        <v>0</v>
      </c>
      <c r="BI144" s="222">
        <f t="shared" si="8"/>
        <v>0</v>
      </c>
      <c r="BJ144" s="16" t="s">
        <v>80</v>
      </c>
      <c r="BK144" s="222">
        <f t="shared" si="9"/>
        <v>0</v>
      </c>
      <c r="BL144" s="16" t="s">
        <v>181</v>
      </c>
      <c r="BM144" s="221" t="s">
        <v>336</v>
      </c>
    </row>
    <row r="145" spans="1:65" s="2" customFormat="1" ht="16.5" customHeight="1">
      <c r="A145" s="33"/>
      <c r="B145" s="34"/>
      <c r="C145" s="209" t="s">
        <v>7</v>
      </c>
      <c r="D145" s="209" t="s">
        <v>177</v>
      </c>
      <c r="E145" s="210" t="s">
        <v>1190</v>
      </c>
      <c r="F145" s="211" t="s">
        <v>1191</v>
      </c>
      <c r="G145" s="212" t="s">
        <v>767</v>
      </c>
      <c r="H145" s="213">
        <v>11</v>
      </c>
      <c r="I145" s="214"/>
      <c r="J145" s="215">
        <f t="shared" si="0"/>
        <v>0</v>
      </c>
      <c r="K145" s="216"/>
      <c r="L145" s="38"/>
      <c r="M145" s="217" t="s">
        <v>1</v>
      </c>
      <c r="N145" s="218" t="s">
        <v>38</v>
      </c>
      <c r="O145" s="70"/>
      <c r="P145" s="219">
        <f t="shared" si="1"/>
        <v>0</v>
      </c>
      <c r="Q145" s="219">
        <v>0</v>
      </c>
      <c r="R145" s="219">
        <f t="shared" si="2"/>
        <v>0</v>
      </c>
      <c r="S145" s="219">
        <v>0</v>
      </c>
      <c r="T145" s="220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21" t="s">
        <v>181</v>
      </c>
      <c r="AT145" s="221" t="s">
        <v>177</v>
      </c>
      <c r="AU145" s="221" t="s">
        <v>82</v>
      </c>
      <c r="AY145" s="16" t="s">
        <v>175</v>
      </c>
      <c r="BE145" s="222">
        <f t="shared" si="4"/>
        <v>0</v>
      </c>
      <c r="BF145" s="222">
        <f t="shared" si="5"/>
        <v>0</v>
      </c>
      <c r="BG145" s="222">
        <f t="shared" si="6"/>
        <v>0</v>
      </c>
      <c r="BH145" s="222">
        <f t="shared" si="7"/>
        <v>0</v>
      </c>
      <c r="BI145" s="222">
        <f t="shared" si="8"/>
        <v>0</v>
      </c>
      <c r="BJ145" s="16" t="s">
        <v>80</v>
      </c>
      <c r="BK145" s="222">
        <f t="shared" si="9"/>
        <v>0</v>
      </c>
      <c r="BL145" s="16" t="s">
        <v>181</v>
      </c>
      <c r="BM145" s="221" t="s">
        <v>346</v>
      </c>
    </row>
    <row r="146" spans="1:65" s="2" customFormat="1" ht="16.5" customHeight="1">
      <c r="A146" s="33"/>
      <c r="B146" s="34"/>
      <c r="C146" s="209" t="s">
        <v>284</v>
      </c>
      <c r="D146" s="209" t="s">
        <v>177</v>
      </c>
      <c r="E146" s="210" t="s">
        <v>1192</v>
      </c>
      <c r="F146" s="211" t="s">
        <v>1193</v>
      </c>
      <c r="G146" s="212" t="s">
        <v>767</v>
      </c>
      <c r="H146" s="213">
        <v>3</v>
      </c>
      <c r="I146" s="214"/>
      <c r="J146" s="215">
        <f t="shared" si="0"/>
        <v>0</v>
      </c>
      <c r="K146" s="216"/>
      <c r="L146" s="38"/>
      <c r="M146" s="217" t="s">
        <v>1</v>
      </c>
      <c r="N146" s="218" t="s">
        <v>38</v>
      </c>
      <c r="O146" s="70"/>
      <c r="P146" s="219">
        <f t="shared" si="1"/>
        <v>0</v>
      </c>
      <c r="Q146" s="219">
        <v>0</v>
      </c>
      <c r="R146" s="219">
        <f t="shared" si="2"/>
        <v>0</v>
      </c>
      <c r="S146" s="219">
        <v>0</v>
      </c>
      <c r="T146" s="220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21" t="s">
        <v>181</v>
      </c>
      <c r="AT146" s="221" t="s">
        <v>177</v>
      </c>
      <c r="AU146" s="221" t="s">
        <v>82</v>
      </c>
      <c r="AY146" s="16" t="s">
        <v>175</v>
      </c>
      <c r="BE146" s="222">
        <f t="shared" si="4"/>
        <v>0</v>
      </c>
      <c r="BF146" s="222">
        <f t="shared" si="5"/>
        <v>0</v>
      </c>
      <c r="BG146" s="222">
        <f t="shared" si="6"/>
        <v>0</v>
      </c>
      <c r="BH146" s="222">
        <f t="shared" si="7"/>
        <v>0</v>
      </c>
      <c r="BI146" s="222">
        <f t="shared" si="8"/>
        <v>0</v>
      </c>
      <c r="BJ146" s="16" t="s">
        <v>80</v>
      </c>
      <c r="BK146" s="222">
        <f t="shared" si="9"/>
        <v>0</v>
      </c>
      <c r="BL146" s="16" t="s">
        <v>181</v>
      </c>
      <c r="BM146" s="221" t="s">
        <v>359</v>
      </c>
    </row>
    <row r="147" spans="1:65" s="2" customFormat="1" ht="16.5" customHeight="1">
      <c r="A147" s="33"/>
      <c r="B147" s="34"/>
      <c r="C147" s="209" t="s">
        <v>290</v>
      </c>
      <c r="D147" s="209" t="s">
        <v>177</v>
      </c>
      <c r="E147" s="210" t="s">
        <v>1194</v>
      </c>
      <c r="F147" s="211" t="s">
        <v>1195</v>
      </c>
      <c r="G147" s="212" t="s">
        <v>231</v>
      </c>
      <c r="H147" s="213">
        <v>480</v>
      </c>
      <c r="I147" s="214"/>
      <c r="J147" s="215">
        <f t="shared" si="0"/>
        <v>0</v>
      </c>
      <c r="K147" s="216"/>
      <c r="L147" s="38"/>
      <c r="M147" s="217" t="s">
        <v>1</v>
      </c>
      <c r="N147" s="218" t="s">
        <v>38</v>
      </c>
      <c r="O147" s="70"/>
      <c r="P147" s="219">
        <f t="shared" si="1"/>
        <v>0</v>
      </c>
      <c r="Q147" s="219">
        <v>0</v>
      </c>
      <c r="R147" s="219">
        <f t="shared" si="2"/>
        <v>0</v>
      </c>
      <c r="S147" s="219">
        <v>0</v>
      </c>
      <c r="T147" s="220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21" t="s">
        <v>181</v>
      </c>
      <c r="AT147" s="221" t="s">
        <v>177</v>
      </c>
      <c r="AU147" s="221" t="s">
        <v>82</v>
      </c>
      <c r="AY147" s="16" t="s">
        <v>175</v>
      </c>
      <c r="BE147" s="222">
        <f t="shared" si="4"/>
        <v>0</v>
      </c>
      <c r="BF147" s="222">
        <f t="shared" si="5"/>
        <v>0</v>
      </c>
      <c r="BG147" s="222">
        <f t="shared" si="6"/>
        <v>0</v>
      </c>
      <c r="BH147" s="222">
        <f t="shared" si="7"/>
        <v>0</v>
      </c>
      <c r="BI147" s="222">
        <f t="shared" si="8"/>
        <v>0</v>
      </c>
      <c r="BJ147" s="16" t="s">
        <v>80</v>
      </c>
      <c r="BK147" s="222">
        <f t="shared" si="9"/>
        <v>0</v>
      </c>
      <c r="BL147" s="16" t="s">
        <v>181</v>
      </c>
      <c r="BM147" s="221" t="s">
        <v>369</v>
      </c>
    </row>
    <row r="148" spans="1:65" s="2" customFormat="1" ht="16.5" customHeight="1">
      <c r="A148" s="33"/>
      <c r="B148" s="34"/>
      <c r="C148" s="209" t="s">
        <v>297</v>
      </c>
      <c r="D148" s="209" t="s">
        <v>177</v>
      </c>
      <c r="E148" s="210" t="s">
        <v>1196</v>
      </c>
      <c r="F148" s="211" t="s">
        <v>1197</v>
      </c>
      <c r="G148" s="212" t="s">
        <v>231</v>
      </c>
      <c r="H148" s="213">
        <v>6</v>
      </c>
      <c r="I148" s="214"/>
      <c r="J148" s="215">
        <f t="shared" si="0"/>
        <v>0</v>
      </c>
      <c r="K148" s="216"/>
      <c r="L148" s="38"/>
      <c r="M148" s="217" t="s">
        <v>1</v>
      </c>
      <c r="N148" s="218" t="s">
        <v>38</v>
      </c>
      <c r="O148" s="70"/>
      <c r="P148" s="219">
        <f t="shared" si="1"/>
        <v>0</v>
      </c>
      <c r="Q148" s="219">
        <v>0</v>
      </c>
      <c r="R148" s="219">
        <f t="shared" si="2"/>
        <v>0</v>
      </c>
      <c r="S148" s="219">
        <v>0</v>
      </c>
      <c r="T148" s="220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21" t="s">
        <v>181</v>
      </c>
      <c r="AT148" s="221" t="s">
        <v>177</v>
      </c>
      <c r="AU148" s="221" t="s">
        <v>82</v>
      </c>
      <c r="AY148" s="16" t="s">
        <v>175</v>
      </c>
      <c r="BE148" s="222">
        <f t="shared" si="4"/>
        <v>0</v>
      </c>
      <c r="BF148" s="222">
        <f t="shared" si="5"/>
        <v>0</v>
      </c>
      <c r="BG148" s="222">
        <f t="shared" si="6"/>
        <v>0</v>
      </c>
      <c r="BH148" s="222">
        <f t="shared" si="7"/>
        <v>0</v>
      </c>
      <c r="BI148" s="222">
        <f t="shared" si="8"/>
        <v>0</v>
      </c>
      <c r="BJ148" s="16" t="s">
        <v>80</v>
      </c>
      <c r="BK148" s="222">
        <f t="shared" si="9"/>
        <v>0</v>
      </c>
      <c r="BL148" s="16" t="s">
        <v>181</v>
      </c>
      <c r="BM148" s="221" t="s">
        <v>380</v>
      </c>
    </row>
    <row r="149" spans="1:65" s="2" customFormat="1" ht="16.5" customHeight="1">
      <c r="A149" s="33"/>
      <c r="B149" s="34"/>
      <c r="C149" s="209" t="s">
        <v>302</v>
      </c>
      <c r="D149" s="209" t="s">
        <v>177</v>
      </c>
      <c r="E149" s="210" t="s">
        <v>1198</v>
      </c>
      <c r="F149" s="211" t="s">
        <v>1199</v>
      </c>
      <c r="G149" s="212" t="s">
        <v>231</v>
      </c>
      <c r="H149" s="213">
        <v>1500</v>
      </c>
      <c r="I149" s="214"/>
      <c r="J149" s="215">
        <f t="shared" si="0"/>
        <v>0</v>
      </c>
      <c r="K149" s="216"/>
      <c r="L149" s="38"/>
      <c r="M149" s="217" t="s">
        <v>1</v>
      </c>
      <c r="N149" s="218" t="s">
        <v>38</v>
      </c>
      <c r="O149" s="70"/>
      <c r="P149" s="219">
        <f t="shared" si="1"/>
        <v>0</v>
      </c>
      <c r="Q149" s="219">
        <v>0</v>
      </c>
      <c r="R149" s="219">
        <f t="shared" si="2"/>
        <v>0</v>
      </c>
      <c r="S149" s="219">
        <v>0</v>
      </c>
      <c r="T149" s="220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21" t="s">
        <v>181</v>
      </c>
      <c r="AT149" s="221" t="s">
        <v>177</v>
      </c>
      <c r="AU149" s="221" t="s">
        <v>82</v>
      </c>
      <c r="AY149" s="16" t="s">
        <v>175</v>
      </c>
      <c r="BE149" s="222">
        <f t="shared" si="4"/>
        <v>0</v>
      </c>
      <c r="BF149" s="222">
        <f t="shared" si="5"/>
        <v>0</v>
      </c>
      <c r="BG149" s="222">
        <f t="shared" si="6"/>
        <v>0</v>
      </c>
      <c r="BH149" s="222">
        <f t="shared" si="7"/>
        <v>0</v>
      </c>
      <c r="BI149" s="222">
        <f t="shared" si="8"/>
        <v>0</v>
      </c>
      <c r="BJ149" s="16" t="s">
        <v>80</v>
      </c>
      <c r="BK149" s="222">
        <f t="shared" si="9"/>
        <v>0</v>
      </c>
      <c r="BL149" s="16" t="s">
        <v>181</v>
      </c>
      <c r="BM149" s="221" t="s">
        <v>389</v>
      </c>
    </row>
    <row r="150" spans="1:65" s="2" customFormat="1" ht="16.5" customHeight="1">
      <c r="A150" s="33"/>
      <c r="B150" s="34"/>
      <c r="C150" s="209" t="s">
        <v>304</v>
      </c>
      <c r="D150" s="209" t="s">
        <v>177</v>
      </c>
      <c r="E150" s="210" t="s">
        <v>1200</v>
      </c>
      <c r="F150" s="211" t="s">
        <v>1201</v>
      </c>
      <c r="G150" s="212" t="s">
        <v>231</v>
      </c>
      <c r="H150" s="213">
        <v>1420</v>
      </c>
      <c r="I150" s="214"/>
      <c r="J150" s="215">
        <f t="shared" si="0"/>
        <v>0</v>
      </c>
      <c r="K150" s="216"/>
      <c r="L150" s="38"/>
      <c r="M150" s="217" t="s">
        <v>1</v>
      </c>
      <c r="N150" s="218" t="s">
        <v>38</v>
      </c>
      <c r="O150" s="70"/>
      <c r="P150" s="219">
        <f t="shared" si="1"/>
        <v>0</v>
      </c>
      <c r="Q150" s="219">
        <v>0</v>
      </c>
      <c r="R150" s="219">
        <f t="shared" si="2"/>
        <v>0</v>
      </c>
      <c r="S150" s="219">
        <v>0</v>
      </c>
      <c r="T150" s="220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21" t="s">
        <v>181</v>
      </c>
      <c r="AT150" s="221" t="s">
        <v>177</v>
      </c>
      <c r="AU150" s="221" t="s">
        <v>82</v>
      </c>
      <c r="AY150" s="16" t="s">
        <v>175</v>
      </c>
      <c r="BE150" s="222">
        <f t="shared" si="4"/>
        <v>0</v>
      </c>
      <c r="BF150" s="222">
        <f t="shared" si="5"/>
        <v>0</v>
      </c>
      <c r="BG150" s="222">
        <f t="shared" si="6"/>
        <v>0</v>
      </c>
      <c r="BH150" s="222">
        <f t="shared" si="7"/>
        <v>0</v>
      </c>
      <c r="BI150" s="222">
        <f t="shared" si="8"/>
        <v>0</v>
      </c>
      <c r="BJ150" s="16" t="s">
        <v>80</v>
      </c>
      <c r="BK150" s="222">
        <f t="shared" si="9"/>
        <v>0</v>
      </c>
      <c r="BL150" s="16" t="s">
        <v>181</v>
      </c>
      <c r="BM150" s="221" t="s">
        <v>398</v>
      </c>
    </row>
    <row r="151" spans="1:65" s="2" customFormat="1" ht="16.5" customHeight="1">
      <c r="A151" s="33"/>
      <c r="B151" s="34"/>
      <c r="C151" s="209" t="s">
        <v>306</v>
      </c>
      <c r="D151" s="209" t="s">
        <v>177</v>
      </c>
      <c r="E151" s="210" t="s">
        <v>1202</v>
      </c>
      <c r="F151" s="211" t="s">
        <v>1203</v>
      </c>
      <c r="G151" s="212" t="s">
        <v>231</v>
      </c>
      <c r="H151" s="213">
        <v>80</v>
      </c>
      <c r="I151" s="214"/>
      <c r="J151" s="215">
        <f t="shared" si="0"/>
        <v>0</v>
      </c>
      <c r="K151" s="216"/>
      <c r="L151" s="38"/>
      <c r="M151" s="217" t="s">
        <v>1</v>
      </c>
      <c r="N151" s="218" t="s">
        <v>38</v>
      </c>
      <c r="O151" s="70"/>
      <c r="P151" s="219">
        <f t="shared" si="1"/>
        <v>0</v>
      </c>
      <c r="Q151" s="219">
        <v>0</v>
      </c>
      <c r="R151" s="219">
        <f t="shared" si="2"/>
        <v>0</v>
      </c>
      <c r="S151" s="219">
        <v>0</v>
      </c>
      <c r="T151" s="220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21" t="s">
        <v>181</v>
      </c>
      <c r="AT151" s="221" t="s">
        <v>177</v>
      </c>
      <c r="AU151" s="221" t="s">
        <v>82</v>
      </c>
      <c r="AY151" s="16" t="s">
        <v>175</v>
      </c>
      <c r="BE151" s="222">
        <f t="shared" si="4"/>
        <v>0</v>
      </c>
      <c r="BF151" s="222">
        <f t="shared" si="5"/>
        <v>0</v>
      </c>
      <c r="BG151" s="222">
        <f t="shared" si="6"/>
        <v>0</v>
      </c>
      <c r="BH151" s="222">
        <f t="shared" si="7"/>
        <v>0</v>
      </c>
      <c r="BI151" s="222">
        <f t="shared" si="8"/>
        <v>0</v>
      </c>
      <c r="BJ151" s="16" t="s">
        <v>80</v>
      </c>
      <c r="BK151" s="222">
        <f t="shared" si="9"/>
        <v>0</v>
      </c>
      <c r="BL151" s="16" t="s">
        <v>181</v>
      </c>
      <c r="BM151" s="221" t="s">
        <v>409</v>
      </c>
    </row>
    <row r="152" spans="1:65" s="2" customFormat="1" ht="16.5" customHeight="1">
      <c r="A152" s="33"/>
      <c r="B152" s="34"/>
      <c r="C152" s="209" t="s">
        <v>309</v>
      </c>
      <c r="D152" s="209" t="s">
        <v>177</v>
      </c>
      <c r="E152" s="210" t="s">
        <v>1204</v>
      </c>
      <c r="F152" s="211" t="s">
        <v>1205</v>
      </c>
      <c r="G152" s="212" t="s">
        <v>767</v>
      </c>
      <c r="H152" s="213">
        <v>108</v>
      </c>
      <c r="I152" s="214"/>
      <c r="J152" s="215">
        <f t="shared" si="0"/>
        <v>0</v>
      </c>
      <c r="K152" s="216"/>
      <c r="L152" s="38"/>
      <c r="M152" s="217" t="s">
        <v>1</v>
      </c>
      <c r="N152" s="218" t="s">
        <v>38</v>
      </c>
      <c r="O152" s="70"/>
      <c r="P152" s="219">
        <f t="shared" si="1"/>
        <v>0</v>
      </c>
      <c r="Q152" s="219">
        <v>0</v>
      </c>
      <c r="R152" s="219">
        <f t="shared" si="2"/>
        <v>0</v>
      </c>
      <c r="S152" s="219">
        <v>0</v>
      </c>
      <c r="T152" s="220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21" t="s">
        <v>181</v>
      </c>
      <c r="AT152" s="221" t="s">
        <v>177</v>
      </c>
      <c r="AU152" s="221" t="s">
        <v>82</v>
      </c>
      <c r="AY152" s="16" t="s">
        <v>175</v>
      </c>
      <c r="BE152" s="222">
        <f t="shared" si="4"/>
        <v>0</v>
      </c>
      <c r="BF152" s="222">
        <f t="shared" si="5"/>
        <v>0</v>
      </c>
      <c r="BG152" s="222">
        <f t="shared" si="6"/>
        <v>0</v>
      </c>
      <c r="BH152" s="222">
        <f t="shared" si="7"/>
        <v>0</v>
      </c>
      <c r="BI152" s="222">
        <f t="shared" si="8"/>
        <v>0</v>
      </c>
      <c r="BJ152" s="16" t="s">
        <v>80</v>
      </c>
      <c r="BK152" s="222">
        <f t="shared" si="9"/>
        <v>0</v>
      </c>
      <c r="BL152" s="16" t="s">
        <v>181</v>
      </c>
      <c r="BM152" s="221" t="s">
        <v>114</v>
      </c>
    </row>
    <row r="153" spans="1:65" s="2" customFormat="1" ht="16.5" customHeight="1">
      <c r="A153" s="33"/>
      <c r="B153" s="34"/>
      <c r="C153" s="209" t="s">
        <v>312</v>
      </c>
      <c r="D153" s="209" t="s">
        <v>177</v>
      </c>
      <c r="E153" s="210" t="s">
        <v>1206</v>
      </c>
      <c r="F153" s="211" t="s">
        <v>1207</v>
      </c>
      <c r="G153" s="212" t="s">
        <v>767</v>
      </c>
      <c r="H153" s="213">
        <v>184</v>
      </c>
      <c r="I153" s="214"/>
      <c r="J153" s="215">
        <f t="shared" si="0"/>
        <v>0</v>
      </c>
      <c r="K153" s="216"/>
      <c r="L153" s="38"/>
      <c r="M153" s="217" t="s">
        <v>1</v>
      </c>
      <c r="N153" s="218" t="s">
        <v>38</v>
      </c>
      <c r="O153" s="70"/>
      <c r="P153" s="219">
        <f t="shared" si="1"/>
        <v>0</v>
      </c>
      <c r="Q153" s="219">
        <v>0</v>
      </c>
      <c r="R153" s="219">
        <f t="shared" si="2"/>
        <v>0</v>
      </c>
      <c r="S153" s="219">
        <v>0</v>
      </c>
      <c r="T153" s="220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21" t="s">
        <v>181</v>
      </c>
      <c r="AT153" s="221" t="s">
        <v>177</v>
      </c>
      <c r="AU153" s="221" t="s">
        <v>82</v>
      </c>
      <c r="AY153" s="16" t="s">
        <v>175</v>
      </c>
      <c r="BE153" s="222">
        <f t="shared" si="4"/>
        <v>0</v>
      </c>
      <c r="BF153" s="222">
        <f t="shared" si="5"/>
        <v>0</v>
      </c>
      <c r="BG153" s="222">
        <f t="shared" si="6"/>
        <v>0</v>
      </c>
      <c r="BH153" s="222">
        <f t="shared" si="7"/>
        <v>0</v>
      </c>
      <c r="BI153" s="222">
        <f t="shared" si="8"/>
        <v>0</v>
      </c>
      <c r="BJ153" s="16" t="s">
        <v>80</v>
      </c>
      <c r="BK153" s="222">
        <f t="shared" si="9"/>
        <v>0</v>
      </c>
      <c r="BL153" s="16" t="s">
        <v>181</v>
      </c>
      <c r="BM153" s="221" t="s">
        <v>427</v>
      </c>
    </row>
    <row r="154" spans="1:65" s="2" customFormat="1" ht="16.5" customHeight="1">
      <c r="A154" s="33"/>
      <c r="B154" s="34"/>
      <c r="C154" s="209" t="s">
        <v>316</v>
      </c>
      <c r="D154" s="209" t="s">
        <v>177</v>
      </c>
      <c r="E154" s="210" t="s">
        <v>1208</v>
      </c>
      <c r="F154" s="211" t="s">
        <v>1209</v>
      </c>
      <c r="G154" s="212" t="s">
        <v>767</v>
      </c>
      <c r="H154" s="213">
        <v>180</v>
      </c>
      <c r="I154" s="214"/>
      <c r="J154" s="215">
        <f t="shared" si="0"/>
        <v>0</v>
      </c>
      <c r="K154" s="216"/>
      <c r="L154" s="38"/>
      <c r="M154" s="217" t="s">
        <v>1</v>
      </c>
      <c r="N154" s="218" t="s">
        <v>38</v>
      </c>
      <c r="O154" s="70"/>
      <c r="P154" s="219">
        <f t="shared" si="1"/>
        <v>0</v>
      </c>
      <c r="Q154" s="219">
        <v>0</v>
      </c>
      <c r="R154" s="219">
        <f t="shared" si="2"/>
        <v>0</v>
      </c>
      <c r="S154" s="219">
        <v>0</v>
      </c>
      <c r="T154" s="220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21" t="s">
        <v>181</v>
      </c>
      <c r="AT154" s="221" t="s">
        <v>177</v>
      </c>
      <c r="AU154" s="221" t="s">
        <v>82</v>
      </c>
      <c r="AY154" s="16" t="s">
        <v>175</v>
      </c>
      <c r="BE154" s="222">
        <f t="shared" si="4"/>
        <v>0</v>
      </c>
      <c r="BF154" s="222">
        <f t="shared" si="5"/>
        <v>0</v>
      </c>
      <c r="BG154" s="222">
        <f t="shared" si="6"/>
        <v>0</v>
      </c>
      <c r="BH154" s="222">
        <f t="shared" si="7"/>
        <v>0</v>
      </c>
      <c r="BI154" s="222">
        <f t="shared" si="8"/>
        <v>0</v>
      </c>
      <c r="BJ154" s="16" t="s">
        <v>80</v>
      </c>
      <c r="BK154" s="222">
        <f t="shared" si="9"/>
        <v>0</v>
      </c>
      <c r="BL154" s="16" t="s">
        <v>181</v>
      </c>
      <c r="BM154" s="221" t="s">
        <v>437</v>
      </c>
    </row>
    <row r="155" spans="1:65" s="2" customFormat="1" ht="16.5" customHeight="1">
      <c r="A155" s="33"/>
      <c r="B155" s="34"/>
      <c r="C155" s="209" t="s">
        <v>320</v>
      </c>
      <c r="D155" s="209" t="s">
        <v>177</v>
      </c>
      <c r="E155" s="210" t="s">
        <v>1210</v>
      </c>
      <c r="F155" s="211" t="s">
        <v>1211</v>
      </c>
      <c r="G155" s="212" t="s">
        <v>231</v>
      </c>
      <c r="H155" s="213">
        <v>1500</v>
      </c>
      <c r="I155" s="214"/>
      <c r="J155" s="215">
        <f t="shared" si="0"/>
        <v>0</v>
      </c>
      <c r="K155" s="216"/>
      <c r="L155" s="38"/>
      <c r="M155" s="217" t="s">
        <v>1</v>
      </c>
      <c r="N155" s="218" t="s">
        <v>38</v>
      </c>
      <c r="O155" s="70"/>
      <c r="P155" s="219">
        <f t="shared" si="1"/>
        <v>0</v>
      </c>
      <c r="Q155" s="219">
        <v>0</v>
      </c>
      <c r="R155" s="219">
        <f t="shared" si="2"/>
        <v>0</v>
      </c>
      <c r="S155" s="219">
        <v>0</v>
      </c>
      <c r="T155" s="220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21" t="s">
        <v>181</v>
      </c>
      <c r="AT155" s="221" t="s">
        <v>177</v>
      </c>
      <c r="AU155" s="221" t="s">
        <v>82</v>
      </c>
      <c r="AY155" s="16" t="s">
        <v>175</v>
      </c>
      <c r="BE155" s="222">
        <f t="shared" si="4"/>
        <v>0</v>
      </c>
      <c r="BF155" s="222">
        <f t="shared" si="5"/>
        <v>0</v>
      </c>
      <c r="BG155" s="222">
        <f t="shared" si="6"/>
        <v>0</v>
      </c>
      <c r="BH155" s="222">
        <f t="shared" si="7"/>
        <v>0</v>
      </c>
      <c r="BI155" s="222">
        <f t="shared" si="8"/>
        <v>0</v>
      </c>
      <c r="BJ155" s="16" t="s">
        <v>80</v>
      </c>
      <c r="BK155" s="222">
        <f t="shared" si="9"/>
        <v>0</v>
      </c>
      <c r="BL155" s="16" t="s">
        <v>181</v>
      </c>
      <c r="BM155" s="221" t="s">
        <v>448</v>
      </c>
    </row>
    <row r="156" spans="1:65" s="2" customFormat="1" ht="16.5" customHeight="1">
      <c r="A156" s="33"/>
      <c r="B156" s="34"/>
      <c r="C156" s="209" t="s">
        <v>327</v>
      </c>
      <c r="D156" s="209" t="s">
        <v>177</v>
      </c>
      <c r="E156" s="210" t="s">
        <v>1212</v>
      </c>
      <c r="F156" s="211" t="s">
        <v>1213</v>
      </c>
      <c r="G156" s="212" t="s">
        <v>231</v>
      </c>
      <c r="H156" s="213">
        <v>130</v>
      </c>
      <c r="I156" s="214"/>
      <c r="J156" s="215">
        <f t="shared" si="0"/>
        <v>0</v>
      </c>
      <c r="K156" s="216"/>
      <c r="L156" s="38"/>
      <c r="M156" s="217" t="s">
        <v>1</v>
      </c>
      <c r="N156" s="218" t="s">
        <v>38</v>
      </c>
      <c r="O156" s="70"/>
      <c r="P156" s="219">
        <f t="shared" si="1"/>
        <v>0</v>
      </c>
      <c r="Q156" s="219">
        <v>0</v>
      </c>
      <c r="R156" s="219">
        <f t="shared" si="2"/>
        <v>0</v>
      </c>
      <c r="S156" s="219">
        <v>0</v>
      </c>
      <c r="T156" s="220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21" t="s">
        <v>181</v>
      </c>
      <c r="AT156" s="221" t="s">
        <v>177</v>
      </c>
      <c r="AU156" s="221" t="s">
        <v>82</v>
      </c>
      <c r="AY156" s="16" t="s">
        <v>175</v>
      </c>
      <c r="BE156" s="222">
        <f t="shared" si="4"/>
        <v>0</v>
      </c>
      <c r="BF156" s="222">
        <f t="shared" si="5"/>
        <v>0</v>
      </c>
      <c r="BG156" s="222">
        <f t="shared" si="6"/>
        <v>0</v>
      </c>
      <c r="BH156" s="222">
        <f t="shared" si="7"/>
        <v>0</v>
      </c>
      <c r="BI156" s="222">
        <f t="shared" si="8"/>
        <v>0</v>
      </c>
      <c r="BJ156" s="16" t="s">
        <v>80</v>
      </c>
      <c r="BK156" s="222">
        <f t="shared" si="9"/>
        <v>0</v>
      </c>
      <c r="BL156" s="16" t="s">
        <v>181</v>
      </c>
      <c r="BM156" s="221" t="s">
        <v>454</v>
      </c>
    </row>
    <row r="157" spans="1:65" s="2" customFormat="1" ht="16.5" customHeight="1">
      <c r="A157" s="33"/>
      <c r="B157" s="34"/>
      <c r="C157" s="209" t="s">
        <v>332</v>
      </c>
      <c r="D157" s="209" t="s">
        <v>177</v>
      </c>
      <c r="E157" s="210" t="s">
        <v>1214</v>
      </c>
      <c r="F157" s="211" t="s">
        <v>1215</v>
      </c>
      <c r="G157" s="212" t="s">
        <v>231</v>
      </c>
      <c r="H157" s="213">
        <v>80</v>
      </c>
      <c r="I157" s="214"/>
      <c r="J157" s="215">
        <f t="shared" ref="J157:J188" si="10">ROUND(I157*H157,2)</f>
        <v>0</v>
      </c>
      <c r="K157" s="216"/>
      <c r="L157" s="38"/>
      <c r="M157" s="217" t="s">
        <v>1</v>
      </c>
      <c r="N157" s="218" t="s">
        <v>38</v>
      </c>
      <c r="O157" s="70"/>
      <c r="P157" s="219">
        <f t="shared" ref="P157:P188" si="11">O157*H157</f>
        <v>0</v>
      </c>
      <c r="Q157" s="219">
        <v>0</v>
      </c>
      <c r="R157" s="219">
        <f t="shared" ref="R157:R188" si="12">Q157*H157</f>
        <v>0</v>
      </c>
      <c r="S157" s="219">
        <v>0</v>
      </c>
      <c r="T157" s="220">
        <f t="shared" ref="T157:T188" si="13"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21" t="s">
        <v>181</v>
      </c>
      <c r="AT157" s="221" t="s">
        <v>177</v>
      </c>
      <c r="AU157" s="221" t="s">
        <v>82</v>
      </c>
      <c r="AY157" s="16" t="s">
        <v>175</v>
      </c>
      <c r="BE157" s="222">
        <f t="shared" ref="BE157:BE173" si="14">IF(N157="základní",J157,0)</f>
        <v>0</v>
      </c>
      <c r="BF157" s="222">
        <f t="shared" ref="BF157:BF173" si="15">IF(N157="snížená",J157,0)</f>
        <v>0</v>
      </c>
      <c r="BG157" s="222">
        <f t="shared" ref="BG157:BG173" si="16">IF(N157="zákl. přenesená",J157,0)</f>
        <v>0</v>
      </c>
      <c r="BH157" s="222">
        <f t="shared" ref="BH157:BH173" si="17">IF(N157="sníž. přenesená",J157,0)</f>
        <v>0</v>
      </c>
      <c r="BI157" s="222">
        <f t="shared" ref="BI157:BI173" si="18">IF(N157="nulová",J157,0)</f>
        <v>0</v>
      </c>
      <c r="BJ157" s="16" t="s">
        <v>80</v>
      </c>
      <c r="BK157" s="222">
        <f t="shared" ref="BK157:BK173" si="19">ROUND(I157*H157,2)</f>
        <v>0</v>
      </c>
      <c r="BL157" s="16" t="s">
        <v>181</v>
      </c>
      <c r="BM157" s="221" t="s">
        <v>462</v>
      </c>
    </row>
    <row r="158" spans="1:65" s="2" customFormat="1" ht="21.75" customHeight="1">
      <c r="A158" s="33"/>
      <c r="B158" s="34"/>
      <c r="C158" s="209" t="s">
        <v>336</v>
      </c>
      <c r="D158" s="209" t="s">
        <v>177</v>
      </c>
      <c r="E158" s="210" t="s">
        <v>1216</v>
      </c>
      <c r="F158" s="211" t="s">
        <v>1217</v>
      </c>
      <c r="G158" s="212" t="s">
        <v>767</v>
      </c>
      <c r="H158" s="213">
        <v>39</v>
      </c>
      <c r="I158" s="214"/>
      <c r="J158" s="215">
        <f t="shared" si="10"/>
        <v>0</v>
      </c>
      <c r="K158" s="216"/>
      <c r="L158" s="38"/>
      <c r="M158" s="217" t="s">
        <v>1</v>
      </c>
      <c r="N158" s="218" t="s">
        <v>38</v>
      </c>
      <c r="O158" s="70"/>
      <c r="P158" s="219">
        <f t="shared" si="11"/>
        <v>0</v>
      </c>
      <c r="Q158" s="219">
        <v>0</v>
      </c>
      <c r="R158" s="219">
        <f t="shared" si="12"/>
        <v>0</v>
      </c>
      <c r="S158" s="219">
        <v>0</v>
      </c>
      <c r="T158" s="220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21" t="s">
        <v>181</v>
      </c>
      <c r="AT158" s="221" t="s">
        <v>177</v>
      </c>
      <c r="AU158" s="221" t="s">
        <v>82</v>
      </c>
      <c r="AY158" s="16" t="s">
        <v>175</v>
      </c>
      <c r="BE158" s="222">
        <f t="shared" si="14"/>
        <v>0</v>
      </c>
      <c r="BF158" s="222">
        <f t="shared" si="15"/>
        <v>0</v>
      </c>
      <c r="BG158" s="222">
        <f t="shared" si="16"/>
        <v>0</v>
      </c>
      <c r="BH158" s="222">
        <f t="shared" si="17"/>
        <v>0</v>
      </c>
      <c r="BI158" s="222">
        <f t="shared" si="18"/>
        <v>0</v>
      </c>
      <c r="BJ158" s="16" t="s">
        <v>80</v>
      </c>
      <c r="BK158" s="222">
        <f t="shared" si="19"/>
        <v>0</v>
      </c>
      <c r="BL158" s="16" t="s">
        <v>181</v>
      </c>
      <c r="BM158" s="221" t="s">
        <v>474</v>
      </c>
    </row>
    <row r="159" spans="1:65" s="2" customFormat="1" ht="16.5" customHeight="1">
      <c r="A159" s="33"/>
      <c r="B159" s="34"/>
      <c r="C159" s="209" t="s">
        <v>341</v>
      </c>
      <c r="D159" s="209" t="s">
        <v>177</v>
      </c>
      <c r="E159" s="210" t="s">
        <v>1218</v>
      </c>
      <c r="F159" s="211" t="s">
        <v>1219</v>
      </c>
      <c r="G159" s="212" t="s">
        <v>1220</v>
      </c>
      <c r="H159" s="213">
        <v>1</v>
      </c>
      <c r="I159" s="214"/>
      <c r="J159" s="215">
        <f t="shared" si="10"/>
        <v>0</v>
      </c>
      <c r="K159" s="216"/>
      <c r="L159" s="38"/>
      <c r="M159" s="217" t="s">
        <v>1</v>
      </c>
      <c r="N159" s="218" t="s">
        <v>38</v>
      </c>
      <c r="O159" s="70"/>
      <c r="P159" s="219">
        <f t="shared" si="11"/>
        <v>0</v>
      </c>
      <c r="Q159" s="219">
        <v>0</v>
      </c>
      <c r="R159" s="219">
        <f t="shared" si="12"/>
        <v>0</v>
      </c>
      <c r="S159" s="219">
        <v>0</v>
      </c>
      <c r="T159" s="220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21" t="s">
        <v>181</v>
      </c>
      <c r="AT159" s="221" t="s">
        <v>177</v>
      </c>
      <c r="AU159" s="221" t="s">
        <v>82</v>
      </c>
      <c r="AY159" s="16" t="s">
        <v>175</v>
      </c>
      <c r="BE159" s="222">
        <f t="shared" si="14"/>
        <v>0</v>
      </c>
      <c r="BF159" s="222">
        <f t="shared" si="15"/>
        <v>0</v>
      </c>
      <c r="BG159" s="222">
        <f t="shared" si="16"/>
        <v>0</v>
      </c>
      <c r="BH159" s="222">
        <f t="shared" si="17"/>
        <v>0</v>
      </c>
      <c r="BI159" s="222">
        <f t="shared" si="18"/>
        <v>0</v>
      </c>
      <c r="BJ159" s="16" t="s">
        <v>80</v>
      </c>
      <c r="BK159" s="222">
        <f t="shared" si="19"/>
        <v>0</v>
      </c>
      <c r="BL159" s="16" t="s">
        <v>181</v>
      </c>
      <c r="BM159" s="221" t="s">
        <v>484</v>
      </c>
    </row>
    <row r="160" spans="1:65" s="2" customFormat="1" ht="16.5" customHeight="1">
      <c r="A160" s="33"/>
      <c r="B160" s="34"/>
      <c r="C160" s="209" t="s">
        <v>346</v>
      </c>
      <c r="D160" s="209" t="s">
        <v>177</v>
      </c>
      <c r="E160" s="210" t="s">
        <v>1221</v>
      </c>
      <c r="F160" s="211" t="s">
        <v>1222</v>
      </c>
      <c r="G160" s="212" t="s">
        <v>1223</v>
      </c>
      <c r="H160" s="213">
        <v>30</v>
      </c>
      <c r="I160" s="214"/>
      <c r="J160" s="215">
        <f t="shared" si="10"/>
        <v>0</v>
      </c>
      <c r="K160" s="216"/>
      <c r="L160" s="38"/>
      <c r="M160" s="217" t="s">
        <v>1</v>
      </c>
      <c r="N160" s="218" t="s">
        <v>38</v>
      </c>
      <c r="O160" s="70"/>
      <c r="P160" s="219">
        <f t="shared" si="11"/>
        <v>0</v>
      </c>
      <c r="Q160" s="219">
        <v>0</v>
      </c>
      <c r="R160" s="219">
        <f t="shared" si="12"/>
        <v>0</v>
      </c>
      <c r="S160" s="219">
        <v>0</v>
      </c>
      <c r="T160" s="220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21" t="s">
        <v>181</v>
      </c>
      <c r="AT160" s="221" t="s">
        <v>177</v>
      </c>
      <c r="AU160" s="221" t="s">
        <v>82</v>
      </c>
      <c r="AY160" s="16" t="s">
        <v>175</v>
      </c>
      <c r="BE160" s="222">
        <f t="shared" si="14"/>
        <v>0</v>
      </c>
      <c r="BF160" s="222">
        <f t="shared" si="15"/>
        <v>0</v>
      </c>
      <c r="BG160" s="222">
        <f t="shared" si="16"/>
        <v>0</v>
      </c>
      <c r="BH160" s="222">
        <f t="shared" si="17"/>
        <v>0</v>
      </c>
      <c r="BI160" s="222">
        <f t="shared" si="18"/>
        <v>0</v>
      </c>
      <c r="BJ160" s="16" t="s">
        <v>80</v>
      </c>
      <c r="BK160" s="222">
        <f t="shared" si="19"/>
        <v>0</v>
      </c>
      <c r="BL160" s="16" t="s">
        <v>181</v>
      </c>
      <c r="BM160" s="221" t="s">
        <v>492</v>
      </c>
    </row>
    <row r="161" spans="1:65" s="2" customFormat="1" ht="16.5" customHeight="1">
      <c r="A161" s="33"/>
      <c r="B161" s="34"/>
      <c r="C161" s="209" t="s">
        <v>353</v>
      </c>
      <c r="D161" s="209" t="s">
        <v>177</v>
      </c>
      <c r="E161" s="210" t="s">
        <v>1224</v>
      </c>
      <c r="F161" s="211" t="s">
        <v>1225</v>
      </c>
      <c r="G161" s="212" t="s">
        <v>1223</v>
      </c>
      <c r="H161" s="213">
        <v>15</v>
      </c>
      <c r="I161" s="214"/>
      <c r="J161" s="215">
        <f t="shared" si="10"/>
        <v>0</v>
      </c>
      <c r="K161" s="216"/>
      <c r="L161" s="38"/>
      <c r="M161" s="217" t="s">
        <v>1</v>
      </c>
      <c r="N161" s="218" t="s">
        <v>38</v>
      </c>
      <c r="O161" s="70"/>
      <c r="P161" s="219">
        <f t="shared" si="11"/>
        <v>0</v>
      </c>
      <c r="Q161" s="219">
        <v>0</v>
      </c>
      <c r="R161" s="219">
        <f t="shared" si="12"/>
        <v>0</v>
      </c>
      <c r="S161" s="219">
        <v>0</v>
      </c>
      <c r="T161" s="220">
        <f t="shared" si="1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21" t="s">
        <v>181</v>
      </c>
      <c r="AT161" s="221" t="s">
        <v>177</v>
      </c>
      <c r="AU161" s="221" t="s">
        <v>82</v>
      </c>
      <c r="AY161" s="16" t="s">
        <v>175</v>
      </c>
      <c r="BE161" s="222">
        <f t="shared" si="14"/>
        <v>0</v>
      </c>
      <c r="BF161" s="222">
        <f t="shared" si="15"/>
        <v>0</v>
      </c>
      <c r="BG161" s="222">
        <f t="shared" si="16"/>
        <v>0</v>
      </c>
      <c r="BH161" s="222">
        <f t="shared" si="17"/>
        <v>0</v>
      </c>
      <c r="BI161" s="222">
        <f t="shared" si="18"/>
        <v>0</v>
      </c>
      <c r="BJ161" s="16" t="s">
        <v>80</v>
      </c>
      <c r="BK161" s="222">
        <f t="shared" si="19"/>
        <v>0</v>
      </c>
      <c r="BL161" s="16" t="s">
        <v>181</v>
      </c>
      <c r="BM161" s="221" t="s">
        <v>499</v>
      </c>
    </row>
    <row r="162" spans="1:65" s="2" customFormat="1" ht="16.5" customHeight="1">
      <c r="A162" s="33"/>
      <c r="B162" s="34"/>
      <c r="C162" s="209" t="s">
        <v>359</v>
      </c>
      <c r="D162" s="209" t="s">
        <v>177</v>
      </c>
      <c r="E162" s="210" t="s">
        <v>1226</v>
      </c>
      <c r="F162" s="211" t="s">
        <v>1227</v>
      </c>
      <c r="G162" s="212" t="s">
        <v>1223</v>
      </c>
      <c r="H162" s="213">
        <v>8</v>
      </c>
      <c r="I162" s="214"/>
      <c r="J162" s="215">
        <f t="shared" si="10"/>
        <v>0</v>
      </c>
      <c r="K162" s="216"/>
      <c r="L162" s="38"/>
      <c r="M162" s="217" t="s">
        <v>1</v>
      </c>
      <c r="N162" s="218" t="s">
        <v>38</v>
      </c>
      <c r="O162" s="70"/>
      <c r="P162" s="219">
        <f t="shared" si="11"/>
        <v>0</v>
      </c>
      <c r="Q162" s="219">
        <v>0</v>
      </c>
      <c r="R162" s="219">
        <f t="shared" si="12"/>
        <v>0</v>
      </c>
      <c r="S162" s="219">
        <v>0</v>
      </c>
      <c r="T162" s="220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21" t="s">
        <v>181</v>
      </c>
      <c r="AT162" s="221" t="s">
        <v>177</v>
      </c>
      <c r="AU162" s="221" t="s">
        <v>82</v>
      </c>
      <c r="AY162" s="16" t="s">
        <v>175</v>
      </c>
      <c r="BE162" s="222">
        <f t="shared" si="14"/>
        <v>0</v>
      </c>
      <c r="BF162" s="222">
        <f t="shared" si="15"/>
        <v>0</v>
      </c>
      <c r="BG162" s="222">
        <f t="shared" si="16"/>
        <v>0</v>
      </c>
      <c r="BH162" s="222">
        <f t="shared" si="17"/>
        <v>0</v>
      </c>
      <c r="BI162" s="222">
        <f t="shared" si="18"/>
        <v>0</v>
      </c>
      <c r="BJ162" s="16" t="s">
        <v>80</v>
      </c>
      <c r="BK162" s="222">
        <f t="shared" si="19"/>
        <v>0</v>
      </c>
      <c r="BL162" s="16" t="s">
        <v>181</v>
      </c>
      <c r="BM162" s="221" t="s">
        <v>507</v>
      </c>
    </row>
    <row r="163" spans="1:65" s="2" customFormat="1" ht="16.5" customHeight="1">
      <c r="A163" s="33"/>
      <c r="B163" s="34"/>
      <c r="C163" s="209" t="s">
        <v>364</v>
      </c>
      <c r="D163" s="209" t="s">
        <v>177</v>
      </c>
      <c r="E163" s="210" t="s">
        <v>1228</v>
      </c>
      <c r="F163" s="211" t="s">
        <v>1229</v>
      </c>
      <c r="G163" s="212" t="s">
        <v>244</v>
      </c>
      <c r="H163" s="213">
        <v>13</v>
      </c>
      <c r="I163" s="214"/>
      <c r="J163" s="215">
        <f t="shared" si="10"/>
        <v>0</v>
      </c>
      <c r="K163" s="216"/>
      <c r="L163" s="38"/>
      <c r="M163" s="217" t="s">
        <v>1</v>
      </c>
      <c r="N163" s="218" t="s">
        <v>38</v>
      </c>
      <c r="O163" s="70"/>
      <c r="P163" s="219">
        <f t="shared" si="11"/>
        <v>0</v>
      </c>
      <c r="Q163" s="219">
        <v>0</v>
      </c>
      <c r="R163" s="219">
        <f t="shared" si="12"/>
        <v>0</v>
      </c>
      <c r="S163" s="219">
        <v>0</v>
      </c>
      <c r="T163" s="220">
        <f t="shared" si="1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21" t="s">
        <v>181</v>
      </c>
      <c r="AT163" s="221" t="s">
        <v>177</v>
      </c>
      <c r="AU163" s="221" t="s">
        <v>82</v>
      </c>
      <c r="AY163" s="16" t="s">
        <v>175</v>
      </c>
      <c r="BE163" s="222">
        <f t="shared" si="14"/>
        <v>0</v>
      </c>
      <c r="BF163" s="222">
        <f t="shared" si="15"/>
        <v>0</v>
      </c>
      <c r="BG163" s="222">
        <f t="shared" si="16"/>
        <v>0</v>
      </c>
      <c r="BH163" s="222">
        <f t="shared" si="17"/>
        <v>0</v>
      </c>
      <c r="BI163" s="222">
        <f t="shared" si="18"/>
        <v>0</v>
      </c>
      <c r="BJ163" s="16" t="s">
        <v>80</v>
      </c>
      <c r="BK163" s="222">
        <f t="shared" si="19"/>
        <v>0</v>
      </c>
      <c r="BL163" s="16" t="s">
        <v>181</v>
      </c>
      <c r="BM163" s="221" t="s">
        <v>545</v>
      </c>
    </row>
    <row r="164" spans="1:65" s="2" customFormat="1" ht="16.5" customHeight="1">
      <c r="A164" s="33"/>
      <c r="B164" s="34"/>
      <c r="C164" s="209" t="s">
        <v>369</v>
      </c>
      <c r="D164" s="209" t="s">
        <v>177</v>
      </c>
      <c r="E164" s="210" t="s">
        <v>1230</v>
      </c>
      <c r="F164" s="211" t="s">
        <v>1231</v>
      </c>
      <c r="G164" s="212" t="s">
        <v>244</v>
      </c>
      <c r="H164" s="213">
        <v>31</v>
      </c>
      <c r="I164" s="214"/>
      <c r="J164" s="215">
        <f t="shared" si="10"/>
        <v>0</v>
      </c>
      <c r="K164" s="216"/>
      <c r="L164" s="38"/>
      <c r="M164" s="217" t="s">
        <v>1</v>
      </c>
      <c r="N164" s="218" t="s">
        <v>38</v>
      </c>
      <c r="O164" s="70"/>
      <c r="P164" s="219">
        <f t="shared" si="11"/>
        <v>0</v>
      </c>
      <c r="Q164" s="219">
        <v>0</v>
      </c>
      <c r="R164" s="219">
        <f t="shared" si="12"/>
        <v>0</v>
      </c>
      <c r="S164" s="219">
        <v>0</v>
      </c>
      <c r="T164" s="220">
        <f t="shared" si="1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21" t="s">
        <v>181</v>
      </c>
      <c r="AT164" s="221" t="s">
        <v>177</v>
      </c>
      <c r="AU164" s="221" t="s">
        <v>82</v>
      </c>
      <c r="AY164" s="16" t="s">
        <v>175</v>
      </c>
      <c r="BE164" s="222">
        <f t="shared" si="14"/>
        <v>0</v>
      </c>
      <c r="BF164" s="222">
        <f t="shared" si="15"/>
        <v>0</v>
      </c>
      <c r="BG164" s="222">
        <f t="shared" si="16"/>
        <v>0</v>
      </c>
      <c r="BH164" s="222">
        <f t="shared" si="17"/>
        <v>0</v>
      </c>
      <c r="BI164" s="222">
        <f t="shared" si="18"/>
        <v>0</v>
      </c>
      <c r="BJ164" s="16" t="s">
        <v>80</v>
      </c>
      <c r="BK164" s="222">
        <f t="shared" si="19"/>
        <v>0</v>
      </c>
      <c r="BL164" s="16" t="s">
        <v>181</v>
      </c>
      <c r="BM164" s="221" t="s">
        <v>554</v>
      </c>
    </row>
    <row r="165" spans="1:65" s="2" customFormat="1" ht="21.75" customHeight="1">
      <c r="A165" s="33"/>
      <c r="B165" s="34"/>
      <c r="C165" s="209" t="s">
        <v>374</v>
      </c>
      <c r="D165" s="209" t="s">
        <v>177</v>
      </c>
      <c r="E165" s="210" t="s">
        <v>1232</v>
      </c>
      <c r="F165" s="211" t="s">
        <v>1233</v>
      </c>
      <c r="G165" s="212" t="s">
        <v>231</v>
      </c>
      <c r="H165" s="213">
        <v>1360</v>
      </c>
      <c r="I165" s="214"/>
      <c r="J165" s="215">
        <f t="shared" si="10"/>
        <v>0</v>
      </c>
      <c r="K165" s="216"/>
      <c r="L165" s="38"/>
      <c r="M165" s="217" t="s">
        <v>1</v>
      </c>
      <c r="N165" s="218" t="s">
        <v>38</v>
      </c>
      <c r="O165" s="70"/>
      <c r="P165" s="219">
        <f t="shared" si="11"/>
        <v>0</v>
      </c>
      <c r="Q165" s="219">
        <v>0</v>
      </c>
      <c r="R165" s="219">
        <f t="shared" si="12"/>
        <v>0</v>
      </c>
      <c r="S165" s="219">
        <v>0</v>
      </c>
      <c r="T165" s="220">
        <f t="shared" si="1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21" t="s">
        <v>181</v>
      </c>
      <c r="AT165" s="221" t="s">
        <v>177</v>
      </c>
      <c r="AU165" s="221" t="s">
        <v>82</v>
      </c>
      <c r="AY165" s="16" t="s">
        <v>175</v>
      </c>
      <c r="BE165" s="222">
        <f t="shared" si="14"/>
        <v>0</v>
      </c>
      <c r="BF165" s="222">
        <f t="shared" si="15"/>
        <v>0</v>
      </c>
      <c r="BG165" s="222">
        <f t="shared" si="16"/>
        <v>0</v>
      </c>
      <c r="BH165" s="222">
        <f t="shared" si="17"/>
        <v>0</v>
      </c>
      <c r="BI165" s="222">
        <f t="shared" si="18"/>
        <v>0</v>
      </c>
      <c r="BJ165" s="16" t="s">
        <v>80</v>
      </c>
      <c r="BK165" s="222">
        <f t="shared" si="19"/>
        <v>0</v>
      </c>
      <c r="BL165" s="16" t="s">
        <v>181</v>
      </c>
      <c r="BM165" s="221" t="s">
        <v>564</v>
      </c>
    </row>
    <row r="166" spans="1:65" s="2" customFormat="1" ht="21.75" customHeight="1">
      <c r="A166" s="33"/>
      <c r="B166" s="34"/>
      <c r="C166" s="209" t="s">
        <v>380</v>
      </c>
      <c r="D166" s="209" t="s">
        <v>177</v>
      </c>
      <c r="E166" s="210" t="s">
        <v>1234</v>
      </c>
      <c r="F166" s="211" t="s">
        <v>1235</v>
      </c>
      <c r="G166" s="212" t="s">
        <v>231</v>
      </c>
      <c r="H166" s="213">
        <v>1360</v>
      </c>
      <c r="I166" s="214"/>
      <c r="J166" s="215">
        <f t="shared" si="10"/>
        <v>0</v>
      </c>
      <c r="K166" s="216"/>
      <c r="L166" s="38"/>
      <c r="M166" s="217" t="s">
        <v>1</v>
      </c>
      <c r="N166" s="218" t="s">
        <v>38</v>
      </c>
      <c r="O166" s="70"/>
      <c r="P166" s="219">
        <f t="shared" si="11"/>
        <v>0</v>
      </c>
      <c r="Q166" s="219">
        <v>0</v>
      </c>
      <c r="R166" s="219">
        <f t="shared" si="12"/>
        <v>0</v>
      </c>
      <c r="S166" s="219">
        <v>0</v>
      </c>
      <c r="T166" s="220">
        <f t="shared" si="1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21" t="s">
        <v>181</v>
      </c>
      <c r="AT166" s="221" t="s">
        <v>177</v>
      </c>
      <c r="AU166" s="221" t="s">
        <v>82</v>
      </c>
      <c r="AY166" s="16" t="s">
        <v>175</v>
      </c>
      <c r="BE166" s="222">
        <f t="shared" si="14"/>
        <v>0</v>
      </c>
      <c r="BF166" s="222">
        <f t="shared" si="15"/>
        <v>0</v>
      </c>
      <c r="BG166" s="222">
        <f t="shared" si="16"/>
        <v>0</v>
      </c>
      <c r="BH166" s="222">
        <f t="shared" si="17"/>
        <v>0</v>
      </c>
      <c r="BI166" s="222">
        <f t="shared" si="18"/>
        <v>0</v>
      </c>
      <c r="BJ166" s="16" t="s">
        <v>80</v>
      </c>
      <c r="BK166" s="222">
        <f t="shared" si="19"/>
        <v>0</v>
      </c>
      <c r="BL166" s="16" t="s">
        <v>181</v>
      </c>
      <c r="BM166" s="221" t="s">
        <v>572</v>
      </c>
    </row>
    <row r="167" spans="1:65" s="2" customFormat="1" ht="21.75" customHeight="1">
      <c r="A167" s="33"/>
      <c r="B167" s="34"/>
      <c r="C167" s="209" t="s">
        <v>383</v>
      </c>
      <c r="D167" s="209" t="s">
        <v>177</v>
      </c>
      <c r="E167" s="210" t="s">
        <v>1236</v>
      </c>
      <c r="F167" s="211" t="s">
        <v>1237</v>
      </c>
      <c r="G167" s="212" t="s">
        <v>231</v>
      </c>
      <c r="H167" s="213">
        <v>80</v>
      </c>
      <c r="I167" s="214"/>
      <c r="J167" s="215">
        <f t="shared" si="10"/>
        <v>0</v>
      </c>
      <c r="K167" s="216"/>
      <c r="L167" s="38"/>
      <c r="M167" s="217" t="s">
        <v>1</v>
      </c>
      <c r="N167" s="218" t="s">
        <v>38</v>
      </c>
      <c r="O167" s="70"/>
      <c r="P167" s="219">
        <f t="shared" si="11"/>
        <v>0</v>
      </c>
      <c r="Q167" s="219">
        <v>0</v>
      </c>
      <c r="R167" s="219">
        <f t="shared" si="12"/>
        <v>0</v>
      </c>
      <c r="S167" s="219">
        <v>0</v>
      </c>
      <c r="T167" s="220">
        <f t="shared" si="1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21" t="s">
        <v>181</v>
      </c>
      <c r="AT167" s="221" t="s">
        <v>177</v>
      </c>
      <c r="AU167" s="221" t="s">
        <v>82</v>
      </c>
      <c r="AY167" s="16" t="s">
        <v>175</v>
      </c>
      <c r="BE167" s="222">
        <f t="shared" si="14"/>
        <v>0</v>
      </c>
      <c r="BF167" s="222">
        <f t="shared" si="15"/>
        <v>0</v>
      </c>
      <c r="BG167" s="222">
        <f t="shared" si="16"/>
        <v>0</v>
      </c>
      <c r="BH167" s="222">
        <f t="shared" si="17"/>
        <v>0</v>
      </c>
      <c r="BI167" s="222">
        <f t="shared" si="18"/>
        <v>0</v>
      </c>
      <c r="BJ167" s="16" t="s">
        <v>80</v>
      </c>
      <c r="BK167" s="222">
        <f t="shared" si="19"/>
        <v>0</v>
      </c>
      <c r="BL167" s="16" t="s">
        <v>181</v>
      </c>
      <c r="BM167" s="221" t="s">
        <v>581</v>
      </c>
    </row>
    <row r="168" spans="1:65" s="2" customFormat="1" ht="21.75" customHeight="1">
      <c r="A168" s="33"/>
      <c r="B168" s="34"/>
      <c r="C168" s="209" t="s">
        <v>389</v>
      </c>
      <c r="D168" s="209" t="s">
        <v>177</v>
      </c>
      <c r="E168" s="210" t="s">
        <v>1238</v>
      </c>
      <c r="F168" s="211" t="s">
        <v>1239</v>
      </c>
      <c r="G168" s="212" t="s">
        <v>231</v>
      </c>
      <c r="H168" s="213">
        <v>80</v>
      </c>
      <c r="I168" s="214"/>
      <c r="J168" s="215">
        <f t="shared" si="10"/>
        <v>0</v>
      </c>
      <c r="K168" s="216"/>
      <c r="L168" s="38"/>
      <c r="M168" s="217" t="s">
        <v>1</v>
      </c>
      <c r="N168" s="218" t="s">
        <v>38</v>
      </c>
      <c r="O168" s="70"/>
      <c r="P168" s="219">
        <f t="shared" si="11"/>
        <v>0</v>
      </c>
      <c r="Q168" s="219">
        <v>0</v>
      </c>
      <c r="R168" s="219">
        <f t="shared" si="12"/>
        <v>0</v>
      </c>
      <c r="S168" s="219">
        <v>0</v>
      </c>
      <c r="T168" s="220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21" t="s">
        <v>181</v>
      </c>
      <c r="AT168" s="221" t="s">
        <v>177</v>
      </c>
      <c r="AU168" s="221" t="s">
        <v>82</v>
      </c>
      <c r="AY168" s="16" t="s">
        <v>175</v>
      </c>
      <c r="BE168" s="222">
        <f t="shared" si="14"/>
        <v>0</v>
      </c>
      <c r="BF168" s="222">
        <f t="shared" si="15"/>
        <v>0</v>
      </c>
      <c r="BG168" s="222">
        <f t="shared" si="16"/>
        <v>0</v>
      </c>
      <c r="BH168" s="222">
        <f t="shared" si="17"/>
        <v>0</v>
      </c>
      <c r="BI168" s="222">
        <f t="shared" si="18"/>
        <v>0</v>
      </c>
      <c r="BJ168" s="16" t="s">
        <v>80</v>
      </c>
      <c r="BK168" s="222">
        <f t="shared" si="19"/>
        <v>0</v>
      </c>
      <c r="BL168" s="16" t="s">
        <v>181</v>
      </c>
      <c r="BM168" s="221" t="s">
        <v>590</v>
      </c>
    </row>
    <row r="169" spans="1:65" s="2" customFormat="1" ht="21.75" customHeight="1">
      <c r="A169" s="33"/>
      <c r="B169" s="34"/>
      <c r="C169" s="209" t="s">
        <v>393</v>
      </c>
      <c r="D169" s="209" t="s">
        <v>177</v>
      </c>
      <c r="E169" s="210" t="s">
        <v>1240</v>
      </c>
      <c r="F169" s="211" t="s">
        <v>1241</v>
      </c>
      <c r="G169" s="212" t="s">
        <v>231</v>
      </c>
      <c r="H169" s="213">
        <v>60</v>
      </c>
      <c r="I169" s="214"/>
      <c r="J169" s="215">
        <f t="shared" si="10"/>
        <v>0</v>
      </c>
      <c r="K169" s="216"/>
      <c r="L169" s="38"/>
      <c r="M169" s="217" t="s">
        <v>1</v>
      </c>
      <c r="N169" s="218" t="s">
        <v>38</v>
      </c>
      <c r="O169" s="70"/>
      <c r="P169" s="219">
        <f t="shared" si="11"/>
        <v>0</v>
      </c>
      <c r="Q169" s="219">
        <v>0</v>
      </c>
      <c r="R169" s="219">
        <f t="shared" si="12"/>
        <v>0</v>
      </c>
      <c r="S169" s="219">
        <v>0</v>
      </c>
      <c r="T169" s="220">
        <f t="shared" si="1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21" t="s">
        <v>181</v>
      </c>
      <c r="AT169" s="221" t="s">
        <v>177</v>
      </c>
      <c r="AU169" s="221" t="s">
        <v>82</v>
      </c>
      <c r="AY169" s="16" t="s">
        <v>175</v>
      </c>
      <c r="BE169" s="222">
        <f t="shared" si="14"/>
        <v>0</v>
      </c>
      <c r="BF169" s="222">
        <f t="shared" si="15"/>
        <v>0</v>
      </c>
      <c r="BG169" s="222">
        <f t="shared" si="16"/>
        <v>0</v>
      </c>
      <c r="BH169" s="222">
        <f t="shared" si="17"/>
        <v>0</v>
      </c>
      <c r="BI169" s="222">
        <f t="shared" si="18"/>
        <v>0</v>
      </c>
      <c r="BJ169" s="16" t="s">
        <v>80</v>
      </c>
      <c r="BK169" s="222">
        <f t="shared" si="19"/>
        <v>0</v>
      </c>
      <c r="BL169" s="16" t="s">
        <v>181</v>
      </c>
      <c r="BM169" s="221" t="s">
        <v>598</v>
      </c>
    </row>
    <row r="170" spans="1:65" s="2" customFormat="1" ht="21.75" customHeight="1">
      <c r="A170" s="33"/>
      <c r="B170" s="34"/>
      <c r="C170" s="209" t="s">
        <v>398</v>
      </c>
      <c r="D170" s="209" t="s">
        <v>177</v>
      </c>
      <c r="E170" s="210" t="s">
        <v>1242</v>
      </c>
      <c r="F170" s="211" t="s">
        <v>1243</v>
      </c>
      <c r="G170" s="212" t="s">
        <v>231</v>
      </c>
      <c r="H170" s="213">
        <v>60</v>
      </c>
      <c r="I170" s="214"/>
      <c r="J170" s="215">
        <f t="shared" si="10"/>
        <v>0</v>
      </c>
      <c r="K170" s="216"/>
      <c r="L170" s="38"/>
      <c r="M170" s="217" t="s">
        <v>1</v>
      </c>
      <c r="N170" s="218" t="s">
        <v>38</v>
      </c>
      <c r="O170" s="70"/>
      <c r="P170" s="219">
        <f t="shared" si="11"/>
        <v>0</v>
      </c>
      <c r="Q170" s="219">
        <v>0</v>
      </c>
      <c r="R170" s="219">
        <f t="shared" si="12"/>
        <v>0</v>
      </c>
      <c r="S170" s="219">
        <v>0</v>
      </c>
      <c r="T170" s="220">
        <f t="shared" si="1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21" t="s">
        <v>181</v>
      </c>
      <c r="AT170" s="221" t="s">
        <v>177</v>
      </c>
      <c r="AU170" s="221" t="s">
        <v>82</v>
      </c>
      <c r="AY170" s="16" t="s">
        <v>175</v>
      </c>
      <c r="BE170" s="222">
        <f t="shared" si="14"/>
        <v>0</v>
      </c>
      <c r="BF170" s="222">
        <f t="shared" si="15"/>
        <v>0</v>
      </c>
      <c r="BG170" s="222">
        <f t="shared" si="16"/>
        <v>0</v>
      </c>
      <c r="BH170" s="222">
        <f t="shared" si="17"/>
        <v>0</v>
      </c>
      <c r="BI170" s="222">
        <f t="shared" si="18"/>
        <v>0</v>
      </c>
      <c r="BJ170" s="16" t="s">
        <v>80</v>
      </c>
      <c r="BK170" s="222">
        <f t="shared" si="19"/>
        <v>0</v>
      </c>
      <c r="BL170" s="16" t="s">
        <v>181</v>
      </c>
      <c r="BM170" s="221" t="s">
        <v>250</v>
      </c>
    </row>
    <row r="171" spans="1:65" s="2" customFormat="1" ht="21.75" customHeight="1">
      <c r="A171" s="33"/>
      <c r="B171" s="34"/>
      <c r="C171" s="209" t="s">
        <v>404</v>
      </c>
      <c r="D171" s="209" t="s">
        <v>177</v>
      </c>
      <c r="E171" s="210" t="s">
        <v>1244</v>
      </c>
      <c r="F171" s="211" t="s">
        <v>1245</v>
      </c>
      <c r="G171" s="212" t="s">
        <v>180</v>
      </c>
      <c r="H171" s="213">
        <v>140</v>
      </c>
      <c r="I171" s="214"/>
      <c r="J171" s="215">
        <f t="shared" si="10"/>
        <v>0</v>
      </c>
      <c r="K171" s="216"/>
      <c r="L171" s="38"/>
      <c r="M171" s="217" t="s">
        <v>1</v>
      </c>
      <c r="N171" s="218" t="s">
        <v>38</v>
      </c>
      <c r="O171" s="70"/>
      <c r="P171" s="219">
        <f t="shared" si="11"/>
        <v>0</v>
      </c>
      <c r="Q171" s="219">
        <v>0</v>
      </c>
      <c r="R171" s="219">
        <f t="shared" si="12"/>
        <v>0</v>
      </c>
      <c r="S171" s="219">
        <v>0</v>
      </c>
      <c r="T171" s="220">
        <f t="shared" si="1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21" t="s">
        <v>181</v>
      </c>
      <c r="AT171" s="221" t="s">
        <v>177</v>
      </c>
      <c r="AU171" s="221" t="s">
        <v>82</v>
      </c>
      <c r="AY171" s="16" t="s">
        <v>175</v>
      </c>
      <c r="BE171" s="222">
        <f t="shared" si="14"/>
        <v>0</v>
      </c>
      <c r="BF171" s="222">
        <f t="shared" si="15"/>
        <v>0</v>
      </c>
      <c r="BG171" s="222">
        <f t="shared" si="16"/>
        <v>0</v>
      </c>
      <c r="BH171" s="222">
        <f t="shared" si="17"/>
        <v>0</v>
      </c>
      <c r="BI171" s="222">
        <f t="shared" si="18"/>
        <v>0</v>
      </c>
      <c r="BJ171" s="16" t="s">
        <v>80</v>
      </c>
      <c r="BK171" s="222">
        <f t="shared" si="19"/>
        <v>0</v>
      </c>
      <c r="BL171" s="16" t="s">
        <v>181</v>
      </c>
      <c r="BM171" s="221" t="s">
        <v>616</v>
      </c>
    </row>
    <row r="172" spans="1:65" s="2" customFormat="1" ht="16.5" customHeight="1">
      <c r="A172" s="33"/>
      <c r="B172" s="34"/>
      <c r="C172" s="209" t="s">
        <v>409</v>
      </c>
      <c r="D172" s="209" t="s">
        <v>177</v>
      </c>
      <c r="E172" s="210" t="s">
        <v>1246</v>
      </c>
      <c r="F172" s="211" t="s">
        <v>1247</v>
      </c>
      <c r="G172" s="212" t="s">
        <v>1220</v>
      </c>
      <c r="H172" s="213">
        <v>1</v>
      </c>
      <c r="I172" s="214"/>
      <c r="J172" s="215">
        <f t="shared" si="10"/>
        <v>0</v>
      </c>
      <c r="K172" s="216"/>
      <c r="L172" s="38"/>
      <c r="M172" s="217" t="s">
        <v>1</v>
      </c>
      <c r="N172" s="218" t="s">
        <v>38</v>
      </c>
      <c r="O172" s="70"/>
      <c r="P172" s="219">
        <f t="shared" si="11"/>
        <v>0</v>
      </c>
      <c r="Q172" s="219">
        <v>0</v>
      </c>
      <c r="R172" s="219">
        <f t="shared" si="12"/>
        <v>0</v>
      </c>
      <c r="S172" s="219">
        <v>0</v>
      </c>
      <c r="T172" s="220">
        <f t="shared" si="1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21" t="s">
        <v>181</v>
      </c>
      <c r="AT172" s="221" t="s">
        <v>177</v>
      </c>
      <c r="AU172" s="221" t="s">
        <v>82</v>
      </c>
      <c r="AY172" s="16" t="s">
        <v>175</v>
      </c>
      <c r="BE172" s="222">
        <f t="shared" si="14"/>
        <v>0</v>
      </c>
      <c r="BF172" s="222">
        <f t="shared" si="15"/>
        <v>0</v>
      </c>
      <c r="BG172" s="222">
        <f t="shared" si="16"/>
        <v>0</v>
      </c>
      <c r="BH172" s="222">
        <f t="shared" si="17"/>
        <v>0</v>
      </c>
      <c r="BI172" s="222">
        <f t="shared" si="18"/>
        <v>0</v>
      </c>
      <c r="BJ172" s="16" t="s">
        <v>80</v>
      </c>
      <c r="BK172" s="222">
        <f t="shared" si="19"/>
        <v>0</v>
      </c>
      <c r="BL172" s="16" t="s">
        <v>181</v>
      </c>
      <c r="BM172" s="221" t="s">
        <v>625</v>
      </c>
    </row>
    <row r="173" spans="1:65" s="2" customFormat="1" ht="16.5" customHeight="1">
      <c r="A173" s="33"/>
      <c r="B173" s="34"/>
      <c r="C173" s="209" t="s">
        <v>416</v>
      </c>
      <c r="D173" s="209" t="s">
        <v>177</v>
      </c>
      <c r="E173" s="210" t="s">
        <v>1248</v>
      </c>
      <c r="F173" s="211" t="s">
        <v>1249</v>
      </c>
      <c r="G173" s="212" t="s">
        <v>1220</v>
      </c>
      <c r="H173" s="213">
        <v>1</v>
      </c>
      <c r="I173" s="214"/>
      <c r="J173" s="215">
        <f t="shared" si="10"/>
        <v>0</v>
      </c>
      <c r="K173" s="216"/>
      <c r="L173" s="38"/>
      <c r="M173" s="260" t="s">
        <v>1</v>
      </c>
      <c r="N173" s="261" t="s">
        <v>38</v>
      </c>
      <c r="O173" s="262"/>
      <c r="P173" s="263">
        <f t="shared" si="11"/>
        <v>0</v>
      </c>
      <c r="Q173" s="263">
        <v>0</v>
      </c>
      <c r="R173" s="263">
        <f t="shared" si="12"/>
        <v>0</v>
      </c>
      <c r="S173" s="263">
        <v>0</v>
      </c>
      <c r="T173" s="264">
        <f t="shared" si="1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21" t="s">
        <v>181</v>
      </c>
      <c r="AT173" s="221" t="s">
        <v>177</v>
      </c>
      <c r="AU173" s="221" t="s">
        <v>82</v>
      </c>
      <c r="AY173" s="16" t="s">
        <v>175</v>
      </c>
      <c r="BE173" s="222">
        <f t="shared" si="14"/>
        <v>0</v>
      </c>
      <c r="BF173" s="222">
        <f t="shared" si="15"/>
        <v>0</v>
      </c>
      <c r="BG173" s="222">
        <f t="shared" si="16"/>
        <v>0</v>
      </c>
      <c r="BH173" s="222">
        <f t="shared" si="17"/>
        <v>0</v>
      </c>
      <c r="BI173" s="222">
        <f t="shared" si="18"/>
        <v>0</v>
      </c>
      <c r="BJ173" s="16" t="s">
        <v>80</v>
      </c>
      <c r="BK173" s="222">
        <f t="shared" si="19"/>
        <v>0</v>
      </c>
      <c r="BL173" s="16" t="s">
        <v>181</v>
      </c>
      <c r="BM173" s="221" t="s">
        <v>633</v>
      </c>
    </row>
    <row r="174" spans="1:65" s="2" customFormat="1" ht="6.95" customHeight="1">
      <c r="A174" s="33"/>
      <c r="B174" s="53"/>
      <c r="C174" s="54"/>
      <c r="D174" s="54"/>
      <c r="E174" s="54"/>
      <c r="F174" s="54"/>
      <c r="G174" s="54"/>
      <c r="H174" s="54"/>
      <c r="I174" s="158"/>
      <c r="J174" s="54"/>
      <c r="K174" s="54"/>
      <c r="L174" s="38"/>
      <c r="M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</row>
  </sheetData>
  <sheetProtection algorithmName="SHA-512" hashValue="8GTeGmOGAdxwZktp80C9GX5MFUPr5kiOqjO7HKwvlAy4Qw3VGz60f/Aw58StNXVVsmjJYpNgehqGkTXaYhN/Cw==" saltValue="3qGxGbVY3HE0lZrO/ml9BDNUITrfaQrWQ05l7gdSQ+1ZpKNl2VlW33UzDcXOIzS4U+tXSYKbqvCQTaFNEvdIUA==" spinCount="100000" sheet="1" objects="1" scenarios="1" formatColumns="0" formatRows="0" autoFilter="0"/>
  <autoFilter ref="C121:K173" xr:uid="{00000000-0009-0000-0000-000002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3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4"/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AT2" s="16" t="s">
        <v>92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19"/>
      <c r="AT3" s="16" t="s">
        <v>82</v>
      </c>
    </row>
    <row r="4" spans="1:46" s="1" customFormat="1" ht="24.95" customHeight="1">
      <c r="B4" s="19"/>
      <c r="D4" s="119" t="s">
        <v>102</v>
      </c>
      <c r="I4" s="114"/>
      <c r="L4" s="19"/>
      <c r="M4" s="120" t="s">
        <v>10</v>
      </c>
      <c r="AT4" s="16" t="s">
        <v>4</v>
      </c>
    </row>
    <row r="5" spans="1:46" s="1" customFormat="1" ht="6.95" customHeight="1">
      <c r="B5" s="19"/>
      <c r="I5" s="114"/>
      <c r="L5" s="19"/>
    </row>
    <row r="6" spans="1:46" s="1" customFormat="1" ht="12" customHeight="1">
      <c r="B6" s="19"/>
      <c r="D6" s="121" t="s">
        <v>16</v>
      </c>
      <c r="I6" s="114"/>
      <c r="L6" s="19"/>
    </row>
    <row r="7" spans="1:46" s="1" customFormat="1" ht="16.5" customHeight="1">
      <c r="B7" s="19"/>
      <c r="E7" s="324" t="str">
        <f>'Rekapitulace stavby'!K6</f>
        <v>NYMBURK - REGENERACE PANELOVÉHO SÍDLIŠTĚ JANKOVICE</v>
      </c>
      <c r="F7" s="325"/>
      <c r="G7" s="325"/>
      <c r="H7" s="325"/>
      <c r="I7" s="114"/>
      <c r="L7" s="19"/>
    </row>
    <row r="8" spans="1:46" s="1" customFormat="1" ht="12" customHeight="1">
      <c r="B8" s="19"/>
      <c r="D8" s="121" t="s">
        <v>115</v>
      </c>
      <c r="I8" s="114"/>
      <c r="L8" s="19"/>
    </row>
    <row r="9" spans="1:46" s="2" customFormat="1" ht="16.5" customHeight="1">
      <c r="A9" s="33"/>
      <c r="B9" s="38"/>
      <c r="C9" s="33"/>
      <c r="D9" s="33"/>
      <c r="E9" s="324" t="s">
        <v>119</v>
      </c>
      <c r="F9" s="326"/>
      <c r="G9" s="326"/>
      <c r="H9" s="326"/>
      <c r="I9" s="122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21" t="s">
        <v>123</v>
      </c>
      <c r="E10" s="33"/>
      <c r="F10" s="33"/>
      <c r="G10" s="33"/>
      <c r="H10" s="33"/>
      <c r="I10" s="122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27" t="s">
        <v>1250</v>
      </c>
      <c r="F11" s="326"/>
      <c r="G11" s="326"/>
      <c r="H11" s="326"/>
      <c r="I11" s="122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122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21" t="s">
        <v>18</v>
      </c>
      <c r="E13" s="33"/>
      <c r="F13" s="109" t="s">
        <v>1</v>
      </c>
      <c r="G13" s="33"/>
      <c r="H13" s="33"/>
      <c r="I13" s="123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21" t="s">
        <v>20</v>
      </c>
      <c r="E14" s="33"/>
      <c r="F14" s="109" t="s">
        <v>21</v>
      </c>
      <c r="G14" s="33"/>
      <c r="H14" s="33"/>
      <c r="I14" s="123" t="s">
        <v>22</v>
      </c>
      <c r="J14" s="124" t="str">
        <f>'Rekapitulace stavby'!AN8</f>
        <v>30. 9. 2019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22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21" t="s">
        <v>24</v>
      </c>
      <c r="E16" s="33"/>
      <c r="F16" s="33"/>
      <c r="G16" s="33"/>
      <c r="H16" s="33"/>
      <c r="I16" s="123" t="s">
        <v>25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23" t="s">
        <v>26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22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21" t="s">
        <v>27</v>
      </c>
      <c r="E19" s="33"/>
      <c r="F19" s="33"/>
      <c r="G19" s="33"/>
      <c r="H19" s="33"/>
      <c r="I19" s="123" t="s">
        <v>25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28" t="str">
        <f>'Rekapitulace stavby'!E14</f>
        <v>Vyplň údaj</v>
      </c>
      <c r="F20" s="329"/>
      <c r="G20" s="329"/>
      <c r="H20" s="329"/>
      <c r="I20" s="123" t="s">
        <v>26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22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21" t="s">
        <v>29</v>
      </c>
      <c r="E22" s="33"/>
      <c r="F22" s="33"/>
      <c r="G22" s="33"/>
      <c r="H22" s="33"/>
      <c r="I22" s="123" t="s">
        <v>25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23" t="s">
        <v>26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22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21" t="s">
        <v>31</v>
      </c>
      <c r="E25" s="33"/>
      <c r="F25" s="33"/>
      <c r="G25" s="33"/>
      <c r="H25" s="33"/>
      <c r="I25" s="123" t="s">
        <v>25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23" t="s">
        <v>26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22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21" t="s">
        <v>32</v>
      </c>
      <c r="E28" s="33"/>
      <c r="F28" s="33"/>
      <c r="G28" s="33"/>
      <c r="H28" s="33"/>
      <c r="I28" s="122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5"/>
      <c r="B29" s="126"/>
      <c r="C29" s="125"/>
      <c r="D29" s="125"/>
      <c r="E29" s="330" t="s">
        <v>1</v>
      </c>
      <c r="F29" s="330"/>
      <c r="G29" s="330"/>
      <c r="H29" s="330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22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9"/>
      <c r="E31" s="129"/>
      <c r="F31" s="129"/>
      <c r="G31" s="129"/>
      <c r="H31" s="129"/>
      <c r="I31" s="130"/>
      <c r="J31" s="129"/>
      <c r="K31" s="129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31" t="s">
        <v>33</v>
      </c>
      <c r="E32" s="33"/>
      <c r="F32" s="33"/>
      <c r="G32" s="33"/>
      <c r="H32" s="33"/>
      <c r="I32" s="122"/>
      <c r="J32" s="132">
        <f>ROUND(J122,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9"/>
      <c r="E33" s="129"/>
      <c r="F33" s="129"/>
      <c r="G33" s="129"/>
      <c r="H33" s="129"/>
      <c r="I33" s="130"/>
      <c r="J33" s="129"/>
      <c r="K33" s="129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33" t="s">
        <v>35</v>
      </c>
      <c r="G34" s="33"/>
      <c r="H34" s="33"/>
      <c r="I34" s="134" t="s">
        <v>34</v>
      </c>
      <c r="J34" s="133" t="s">
        <v>36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35" t="s">
        <v>37</v>
      </c>
      <c r="E35" s="121" t="s">
        <v>38</v>
      </c>
      <c r="F35" s="136">
        <f>ROUND((SUM(BE122:BE132)),  2)</f>
        <v>0</v>
      </c>
      <c r="G35" s="33"/>
      <c r="H35" s="33"/>
      <c r="I35" s="137">
        <v>0.21</v>
      </c>
      <c r="J35" s="136">
        <f>ROUND(((SUM(BE122:BE132))*I35),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21" t="s">
        <v>39</v>
      </c>
      <c r="F36" s="136">
        <f>ROUND((SUM(BF122:BF132)),  2)</f>
        <v>0</v>
      </c>
      <c r="G36" s="33"/>
      <c r="H36" s="33"/>
      <c r="I36" s="137">
        <v>0.15</v>
      </c>
      <c r="J36" s="136">
        <f>ROUND(((SUM(BF122:BF132))*I36),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1" t="s">
        <v>40</v>
      </c>
      <c r="F37" s="136">
        <f>ROUND((SUM(BG122:BG132)),  2)</f>
        <v>0</v>
      </c>
      <c r="G37" s="33"/>
      <c r="H37" s="33"/>
      <c r="I37" s="137">
        <v>0.21</v>
      </c>
      <c r="J37" s="136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21" t="s">
        <v>41</v>
      </c>
      <c r="F38" s="136">
        <f>ROUND((SUM(BH122:BH132)),  2)</f>
        <v>0</v>
      </c>
      <c r="G38" s="33"/>
      <c r="H38" s="33"/>
      <c r="I38" s="137">
        <v>0.15</v>
      </c>
      <c r="J38" s="136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21" t="s">
        <v>42</v>
      </c>
      <c r="F39" s="136">
        <f>ROUND((SUM(BI122:BI132)),  2)</f>
        <v>0</v>
      </c>
      <c r="G39" s="33"/>
      <c r="H39" s="33"/>
      <c r="I39" s="137">
        <v>0</v>
      </c>
      <c r="J39" s="136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22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8"/>
      <c r="D41" s="139" t="s">
        <v>43</v>
      </c>
      <c r="E41" s="140"/>
      <c r="F41" s="140"/>
      <c r="G41" s="141" t="s">
        <v>44</v>
      </c>
      <c r="H41" s="142" t="s">
        <v>45</v>
      </c>
      <c r="I41" s="143"/>
      <c r="J41" s="144">
        <f>SUM(J32:J39)</f>
        <v>0</v>
      </c>
      <c r="K41" s="145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122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I43" s="114"/>
      <c r="L43" s="19"/>
    </row>
    <row r="44" spans="1:31" s="1" customFormat="1" ht="14.45" customHeight="1">
      <c r="B44" s="19"/>
      <c r="I44" s="114"/>
      <c r="L44" s="19"/>
    </row>
    <row r="45" spans="1:31" s="1" customFormat="1" ht="14.45" customHeight="1">
      <c r="B45" s="19"/>
      <c r="I45" s="114"/>
      <c r="L45" s="19"/>
    </row>
    <row r="46" spans="1:31" s="1" customFormat="1" ht="14.45" customHeight="1">
      <c r="B46" s="19"/>
      <c r="I46" s="114"/>
      <c r="L46" s="19"/>
    </row>
    <row r="47" spans="1:31" s="1" customFormat="1" ht="14.45" customHeight="1">
      <c r="B47" s="19"/>
      <c r="I47" s="114"/>
      <c r="L47" s="19"/>
    </row>
    <row r="48" spans="1:31" s="1" customFormat="1" ht="14.45" customHeight="1">
      <c r="B48" s="19"/>
      <c r="I48" s="114"/>
      <c r="L48" s="19"/>
    </row>
    <row r="49" spans="1:31" s="1" customFormat="1" ht="14.45" customHeight="1">
      <c r="B49" s="19"/>
      <c r="I49" s="114"/>
      <c r="L49" s="19"/>
    </row>
    <row r="50" spans="1:31" s="2" customFormat="1" ht="14.45" customHeight="1">
      <c r="B50" s="50"/>
      <c r="D50" s="146" t="s">
        <v>46</v>
      </c>
      <c r="E50" s="147"/>
      <c r="F50" s="147"/>
      <c r="G50" s="146" t="s">
        <v>47</v>
      </c>
      <c r="H50" s="147"/>
      <c r="I50" s="148"/>
      <c r="J50" s="147"/>
      <c r="K50" s="147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9" t="s">
        <v>48</v>
      </c>
      <c r="E61" s="150"/>
      <c r="F61" s="151" t="s">
        <v>49</v>
      </c>
      <c r="G61" s="149" t="s">
        <v>48</v>
      </c>
      <c r="H61" s="150"/>
      <c r="I61" s="152"/>
      <c r="J61" s="153" t="s">
        <v>49</v>
      </c>
      <c r="K61" s="15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46" t="s">
        <v>50</v>
      </c>
      <c r="E65" s="154"/>
      <c r="F65" s="154"/>
      <c r="G65" s="146" t="s">
        <v>51</v>
      </c>
      <c r="H65" s="154"/>
      <c r="I65" s="155"/>
      <c r="J65" s="154"/>
      <c r="K65" s="154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9" t="s">
        <v>48</v>
      </c>
      <c r="E76" s="150"/>
      <c r="F76" s="151" t="s">
        <v>49</v>
      </c>
      <c r="G76" s="149" t="s">
        <v>48</v>
      </c>
      <c r="H76" s="150"/>
      <c r="I76" s="152"/>
      <c r="J76" s="153" t="s">
        <v>49</v>
      </c>
      <c r="K76" s="15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hidden="1" customHeight="1">
      <c r="A81" s="33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hidden="1" customHeight="1">
      <c r="A82" s="33"/>
      <c r="B82" s="34"/>
      <c r="C82" s="22" t="s">
        <v>134</v>
      </c>
      <c r="D82" s="35"/>
      <c r="E82" s="35"/>
      <c r="F82" s="35"/>
      <c r="G82" s="35"/>
      <c r="H82" s="35"/>
      <c r="I82" s="122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122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22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hidden="1" customHeight="1">
      <c r="A85" s="33"/>
      <c r="B85" s="34"/>
      <c r="C85" s="35"/>
      <c r="D85" s="35"/>
      <c r="E85" s="331" t="str">
        <f>E7</f>
        <v>NYMBURK - REGENERACE PANELOVÉHO SÍDLIŠTĚ JANKOVICE</v>
      </c>
      <c r="F85" s="332"/>
      <c r="G85" s="332"/>
      <c r="H85" s="332"/>
      <c r="I85" s="122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hidden="1" customHeight="1">
      <c r="B86" s="20"/>
      <c r="C86" s="28" t="s">
        <v>115</v>
      </c>
      <c r="D86" s="21"/>
      <c r="E86" s="21"/>
      <c r="F86" s="21"/>
      <c r="G86" s="21"/>
      <c r="H86" s="21"/>
      <c r="I86" s="114"/>
      <c r="J86" s="21"/>
      <c r="K86" s="21"/>
      <c r="L86" s="19"/>
    </row>
    <row r="87" spans="1:31" s="2" customFormat="1" ht="16.5" hidden="1" customHeight="1">
      <c r="A87" s="33"/>
      <c r="B87" s="34"/>
      <c r="C87" s="35"/>
      <c r="D87" s="35"/>
      <c r="E87" s="331" t="s">
        <v>119</v>
      </c>
      <c r="F87" s="333"/>
      <c r="G87" s="333"/>
      <c r="H87" s="333"/>
      <c r="I87" s="122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hidden="1" customHeight="1">
      <c r="A88" s="33"/>
      <c r="B88" s="34"/>
      <c r="C88" s="28" t="s">
        <v>123</v>
      </c>
      <c r="D88" s="35"/>
      <c r="E88" s="35"/>
      <c r="F88" s="35"/>
      <c r="G88" s="35"/>
      <c r="H88" s="35"/>
      <c r="I88" s="122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hidden="1" customHeight="1">
      <c r="A89" s="33"/>
      <c r="B89" s="34"/>
      <c r="C89" s="35"/>
      <c r="D89" s="35"/>
      <c r="E89" s="279" t="str">
        <f>E11</f>
        <v>II-etapa-VO-N - SO 401 Veřejné osvětlení-neuznatelné náklady</v>
      </c>
      <c r="F89" s="333"/>
      <c r="G89" s="333"/>
      <c r="H89" s="333"/>
      <c r="I89" s="122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122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hidden="1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123" t="s">
        <v>22</v>
      </c>
      <c r="J91" s="65" t="str">
        <f>IF(J14="","",J14)</f>
        <v>30. 9. 2019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hidden="1" customHeight="1">
      <c r="A92" s="33"/>
      <c r="B92" s="34"/>
      <c r="C92" s="35"/>
      <c r="D92" s="35"/>
      <c r="E92" s="35"/>
      <c r="F92" s="35"/>
      <c r="G92" s="35"/>
      <c r="H92" s="35"/>
      <c r="I92" s="122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hidden="1" customHeight="1">
      <c r="A93" s="33"/>
      <c r="B93" s="34"/>
      <c r="C93" s="28" t="s">
        <v>24</v>
      </c>
      <c r="D93" s="35"/>
      <c r="E93" s="35"/>
      <c r="F93" s="26" t="str">
        <f>E17</f>
        <v xml:space="preserve"> </v>
      </c>
      <c r="G93" s="35"/>
      <c r="H93" s="35"/>
      <c r="I93" s="123" t="s">
        <v>29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hidden="1" customHeight="1">
      <c r="A94" s="33"/>
      <c r="B94" s="34"/>
      <c r="C94" s="28" t="s">
        <v>27</v>
      </c>
      <c r="D94" s="35"/>
      <c r="E94" s="35"/>
      <c r="F94" s="26" t="str">
        <f>IF(E20="","",E20)</f>
        <v>Vyplň údaj</v>
      </c>
      <c r="G94" s="35"/>
      <c r="H94" s="35"/>
      <c r="I94" s="123" t="s">
        <v>31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122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hidden="1" customHeight="1">
      <c r="A96" s="33"/>
      <c r="B96" s="34"/>
      <c r="C96" s="162" t="s">
        <v>135</v>
      </c>
      <c r="D96" s="163"/>
      <c r="E96" s="163"/>
      <c r="F96" s="163"/>
      <c r="G96" s="163"/>
      <c r="H96" s="163"/>
      <c r="I96" s="164"/>
      <c r="J96" s="165" t="s">
        <v>136</v>
      </c>
      <c r="K96" s="163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hidden="1" customHeight="1">
      <c r="A97" s="33"/>
      <c r="B97" s="34"/>
      <c r="C97" s="35"/>
      <c r="D97" s="35"/>
      <c r="E97" s="35"/>
      <c r="F97" s="35"/>
      <c r="G97" s="35"/>
      <c r="H97" s="35"/>
      <c r="I97" s="122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hidden="1" customHeight="1">
      <c r="A98" s="33"/>
      <c r="B98" s="34"/>
      <c r="C98" s="166" t="s">
        <v>137</v>
      </c>
      <c r="D98" s="35"/>
      <c r="E98" s="35"/>
      <c r="F98" s="35"/>
      <c r="G98" s="35"/>
      <c r="H98" s="35"/>
      <c r="I98" s="122"/>
      <c r="J98" s="83">
        <f>J122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138</v>
      </c>
    </row>
    <row r="99" spans="1:47" s="9" customFormat="1" ht="24.95" hidden="1" customHeight="1">
      <c r="B99" s="167"/>
      <c r="C99" s="168"/>
      <c r="D99" s="169" t="s">
        <v>1146</v>
      </c>
      <c r="E99" s="170"/>
      <c r="F99" s="170"/>
      <c r="G99" s="170"/>
      <c r="H99" s="170"/>
      <c r="I99" s="171"/>
      <c r="J99" s="172">
        <f>J123</f>
        <v>0</v>
      </c>
      <c r="K99" s="168"/>
      <c r="L99" s="173"/>
    </row>
    <row r="100" spans="1:47" s="10" customFormat="1" ht="19.899999999999999" hidden="1" customHeight="1">
      <c r="B100" s="174"/>
      <c r="C100" s="103"/>
      <c r="D100" s="175" t="s">
        <v>1251</v>
      </c>
      <c r="E100" s="176"/>
      <c r="F100" s="176"/>
      <c r="G100" s="176"/>
      <c r="H100" s="176"/>
      <c r="I100" s="177"/>
      <c r="J100" s="178">
        <f>J124</f>
        <v>0</v>
      </c>
      <c r="K100" s="103"/>
      <c r="L100" s="179"/>
    </row>
    <row r="101" spans="1:47" s="2" customFormat="1" ht="21.75" hidden="1" customHeight="1">
      <c r="A101" s="33"/>
      <c r="B101" s="34"/>
      <c r="C101" s="35"/>
      <c r="D101" s="35"/>
      <c r="E101" s="35"/>
      <c r="F101" s="35"/>
      <c r="G101" s="35"/>
      <c r="H101" s="35"/>
      <c r="I101" s="122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5" hidden="1" customHeight="1">
      <c r="A102" s="33"/>
      <c r="B102" s="53"/>
      <c r="C102" s="54"/>
      <c r="D102" s="54"/>
      <c r="E102" s="54"/>
      <c r="F102" s="54"/>
      <c r="G102" s="54"/>
      <c r="H102" s="54"/>
      <c r="I102" s="158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47" ht="11.25" hidden="1"/>
    <row r="104" spans="1:47" ht="11.25" hidden="1"/>
    <row r="105" spans="1:47" ht="11.25" hidden="1"/>
    <row r="106" spans="1:47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161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5" customHeight="1">
      <c r="A107" s="33"/>
      <c r="B107" s="34"/>
      <c r="C107" s="22" t="s">
        <v>160</v>
      </c>
      <c r="D107" s="35"/>
      <c r="E107" s="35"/>
      <c r="F107" s="35"/>
      <c r="G107" s="35"/>
      <c r="H107" s="35"/>
      <c r="I107" s="122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122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122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6.5" customHeight="1">
      <c r="A110" s="33"/>
      <c r="B110" s="34"/>
      <c r="C110" s="35"/>
      <c r="D110" s="35"/>
      <c r="E110" s="331" t="str">
        <f>E7</f>
        <v>NYMBURK - REGENERACE PANELOVÉHO SÍDLIŠTĚ JANKOVICE</v>
      </c>
      <c r="F110" s="332"/>
      <c r="G110" s="332"/>
      <c r="H110" s="332"/>
      <c r="I110" s="122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0"/>
      <c r="C111" s="28" t="s">
        <v>115</v>
      </c>
      <c r="D111" s="21"/>
      <c r="E111" s="21"/>
      <c r="F111" s="21"/>
      <c r="G111" s="21"/>
      <c r="H111" s="21"/>
      <c r="I111" s="114"/>
      <c r="J111" s="21"/>
      <c r="K111" s="21"/>
      <c r="L111" s="19"/>
    </row>
    <row r="112" spans="1:47" s="2" customFormat="1" ht="16.5" customHeight="1">
      <c r="A112" s="33"/>
      <c r="B112" s="34"/>
      <c r="C112" s="35"/>
      <c r="D112" s="35"/>
      <c r="E112" s="331" t="s">
        <v>119</v>
      </c>
      <c r="F112" s="333"/>
      <c r="G112" s="333"/>
      <c r="H112" s="333"/>
      <c r="I112" s="122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123</v>
      </c>
      <c r="D113" s="35"/>
      <c r="E113" s="35"/>
      <c r="F113" s="35"/>
      <c r="G113" s="35"/>
      <c r="H113" s="35"/>
      <c r="I113" s="122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79" t="str">
        <f>E11</f>
        <v>II-etapa-VO-N - SO 401 Veřejné osvětlení-neuznatelné náklady</v>
      </c>
      <c r="F114" s="333"/>
      <c r="G114" s="333"/>
      <c r="H114" s="333"/>
      <c r="I114" s="122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122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5"/>
      <c r="E116" s="35"/>
      <c r="F116" s="26" t="str">
        <f>F14</f>
        <v xml:space="preserve"> </v>
      </c>
      <c r="G116" s="35"/>
      <c r="H116" s="35"/>
      <c r="I116" s="123" t="s">
        <v>22</v>
      </c>
      <c r="J116" s="65" t="str">
        <f>IF(J14="","",J14)</f>
        <v>30. 9. 2019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122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24</v>
      </c>
      <c r="D118" s="35"/>
      <c r="E118" s="35"/>
      <c r="F118" s="26" t="str">
        <f>E17</f>
        <v xml:space="preserve"> </v>
      </c>
      <c r="G118" s="35"/>
      <c r="H118" s="35"/>
      <c r="I118" s="123" t="s">
        <v>29</v>
      </c>
      <c r="J118" s="31" t="str">
        <f>E23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27</v>
      </c>
      <c r="D119" s="35"/>
      <c r="E119" s="35"/>
      <c r="F119" s="26" t="str">
        <f>IF(E20="","",E20)</f>
        <v>Vyplň údaj</v>
      </c>
      <c r="G119" s="35"/>
      <c r="H119" s="35"/>
      <c r="I119" s="123" t="s">
        <v>31</v>
      </c>
      <c r="J119" s="31" t="str">
        <f>E26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122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80"/>
      <c r="B121" s="181"/>
      <c r="C121" s="182" t="s">
        <v>161</v>
      </c>
      <c r="D121" s="183" t="s">
        <v>58</v>
      </c>
      <c r="E121" s="183" t="s">
        <v>54</v>
      </c>
      <c r="F121" s="183" t="s">
        <v>55</v>
      </c>
      <c r="G121" s="183" t="s">
        <v>162</v>
      </c>
      <c r="H121" s="183" t="s">
        <v>163</v>
      </c>
      <c r="I121" s="184" t="s">
        <v>164</v>
      </c>
      <c r="J121" s="185" t="s">
        <v>136</v>
      </c>
      <c r="K121" s="186" t="s">
        <v>165</v>
      </c>
      <c r="L121" s="187"/>
      <c r="M121" s="74" t="s">
        <v>1</v>
      </c>
      <c r="N121" s="75" t="s">
        <v>37</v>
      </c>
      <c r="O121" s="75" t="s">
        <v>166</v>
      </c>
      <c r="P121" s="75" t="s">
        <v>167</v>
      </c>
      <c r="Q121" s="75" t="s">
        <v>168</v>
      </c>
      <c r="R121" s="75" t="s">
        <v>169</v>
      </c>
      <c r="S121" s="75" t="s">
        <v>170</v>
      </c>
      <c r="T121" s="76" t="s">
        <v>171</v>
      </c>
      <c r="U121" s="180"/>
      <c r="V121" s="180"/>
      <c r="W121" s="180"/>
      <c r="X121" s="180"/>
      <c r="Y121" s="180"/>
      <c r="Z121" s="180"/>
      <c r="AA121" s="180"/>
      <c r="AB121" s="180"/>
      <c r="AC121" s="180"/>
      <c r="AD121" s="180"/>
      <c r="AE121" s="180"/>
    </row>
    <row r="122" spans="1:65" s="2" customFormat="1" ht="22.9" customHeight="1">
      <c r="A122" s="33"/>
      <c r="B122" s="34"/>
      <c r="C122" s="81" t="s">
        <v>172</v>
      </c>
      <c r="D122" s="35"/>
      <c r="E122" s="35"/>
      <c r="F122" s="35"/>
      <c r="G122" s="35"/>
      <c r="H122" s="35"/>
      <c r="I122" s="122"/>
      <c r="J122" s="188">
        <f>BK122</f>
        <v>0</v>
      </c>
      <c r="K122" s="35"/>
      <c r="L122" s="38"/>
      <c r="M122" s="77"/>
      <c r="N122" s="189"/>
      <c r="O122" s="78"/>
      <c r="P122" s="190">
        <f>P123</f>
        <v>0</v>
      </c>
      <c r="Q122" s="78"/>
      <c r="R122" s="190">
        <f>R123</f>
        <v>0</v>
      </c>
      <c r="S122" s="78"/>
      <c r="T122" s="191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72</v>
      </c>
      <c r="AU122" s="16" t="s">
        <v>138</v>
      </c>
      <c r="BK122" s="192">
        <f>BK123</f>
        <v>0</v>
      </c>
    </row>
    <row r="123" spans="1:65" s="12" customFormat="1" ht="25.9" customHeight="1">
      <c r="B123" s="193"/>
      <c r="C123" s="194"/>
      <c r="D123" s="195" t="s">
        <v>72</v>
      </c>
      <c r="E123" s="196" t="s">
        <v>173</v>
      </c>
      <c r="F123" s="196" t="s">
        <v>173</v>
      </c>
      <c r="G123" s="194"/>
      <c r="H123" s="194"/>
      <c r="I123" s="197"/>
      <c r="J123" s="198">
        <f>BK123</f>
        <v>0</v>
      </c>
      <c r="K123" s="194"/>
      <c r="L123" s="199"/>
      <c r="M123" s="200"/>
      <c r="N123" s="201"/>
      <c r="O123" s="201"/>
      <c r="P123" s="202">
        <f>P124</f>
        <v>0</v>
      </c>
      <c r="Q123" s="201"/>
      <c r="R123" s="202">
        <f>R124</f>
        <v>0</v>
      </c>
      <c r="S123" s="201"/>
      <c r="T123" s="203">
        <f>T124</f>
        <v>0</v>
      </c>
      <c r="AR123" s="204" t="s">
        <v>80</v>
      </c>
      <c r="AT123" s="205" t="s">
        <v>72</v>
      </c>
      <c r="AU123" s="205" t="s">
        <v>73</v>
      </c>
      <c r="AY123" s="204" t="s">
        <v>175</v>
      </c>
      <c r="BK123" s="206">
        <f>BK124</f>
        <v>0</v>
      </c>
    </row>
    <row r="124" spans="1:65" s="12" customFormat="1" ht="22.9" customHeight="1">
      <c r="B124" s="193"/>
      <c r="C124" s="194"/>
      <c r="D124" s="195" t="s">
        <v>72</v>
      </c>
      <c r="E124" s="207" t="s">
        <v>1252</v>
      </c>
      <c r="F124" s="207" t="s">
        <v>1253</v>
      </c>
      <c r="G124" s="194"/>
      <c r="H124" s="194"/>
      <c r="I124" s="197"/>
      <c r="J124" s="208">
        <f>BK124</f>
        <v>0</v>
      </c>
      <c r="K124" s="194"/>
      <c r="L124" s="199"/>
      <c r="M124" s="200"/>
      <c r="N124" s="201"/>
      <c r="O124" s="201"/>
      <c r="P124" s="202">
        <f>SUM(P125:P132)</f>
        <v>0</v>
      </c>
      <c r="Q124" s="201"/>
      <c r="R124" s="202">
        <f>SUM(R125:R132)</f>
        <v>0</v>
      </c>
      <c r="S124" s="201"/>
      <c r="T124" s="203">
        <f>SUM(T125:T132)</f>
        <v>0</v>
      </c>
      <c r="AR124" s="204" t="s">
        <v>80</v>
      </c>
      <c r="AT124" s="205" t="s">
        <v>72</v>
      </c>
      <c r="AU124" s="205" t="s">
        <v>80</v>
      </c>
      <c r="AY124" s="204" t="s">
        <v>175</v>
      </c>
      <c r="BK124" s="206">
        <f>SUM(BK125:BK132)</f>
        <v>0</v>
      </c>
    </row>
    <row r="125" spans="1:65" s="2" customFormat="1" ht="16.5" customHeight="1">
      <c r="A125" s="33"/>
      <c r="B125" s="34"/>
      <c r="C125" s="209" t="s">
        <v>114</v>
      </c>
      <c r="D125" s="209" t="s">
        <v>177</v>
      </c>
      <c r="E125" s="210" t="s">
        <v>1254</v>
      </c>
      <c r="F125" s="211" t="s">
        <v>1255</v>
      </c>
      <c r="G125" s="212" t="s">
        <v>767</v>
      </c>
      <c r="H125" s="213">
        <v>2</v>
      </c>
      <c r="I125" s="214"/>
      <c r="J125" s="215">
        <f>ROUND(I125*H125,2)</f>
        <v>0</v>
      </c>
      <c r="K125" s="216"/>
      <c r="L125" s="38"/>
      <c r="M125" s="217" t="s">
        <v>1</v>
      </c>
      <c r="N125" s="218" t="s">
        <v>38</v>
      </c>
      <c r="O125" s="70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21" t="s">
        <v>181</v>
      </c>
      <c r="AT125" s="221" t="s">
        <v>177</v>
      </c>
      <c r="AU125" s="221" t="s">
        <v>82</v>
      </c>
      <c r="AY125" s="16" t="s">
        <v>175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6" t="s">
        <v>80</v>
      </c>
      <c r="BK125" s="222">
        <f>ROUND(I125*H125,2)</f>
        <v>0</v>
      </c>
      <c r="BL125" s="16" t="s">
        <v>181</v>
      </c>
      <c r="BM125" s="221" t="s">
        <v>82</v>
      </c>
    </row>
    <row r="126" spans="1:65" s="2" customFormat="1" ht="16.5" customHeight="1">
      <c r="A126" s="33"/>
      <c r="B126" s="34"/>
      <c r="C126" s="209" t="s">
        <v>422</v>
      </c>
      <c r="D126" s="209" t="s">
        <v>177</v>
      </c>
      <c r="E126" s="210" t="s">
        <v>1256</v>
      </c>
      <c r="F126" s="211" t="s">
        <v>1257</v>
      </c>
      <c r="G126" s="212" t="s">
        <v>1223</v>
      </c>
      <c r="H126" s="213">
        <v>5</v>
      </c>
      <c r="I126" s="214"/>
      <c r="J126" s="215">
        <f>ROUND(I126*H126,2)</f>
        <v>0</v>
      </c>
      <c r="K126" s="216"/>
      <c r="L126" s="38"/>
      <c r="M126" s="217" t="s">
        <v>1</v>
      </c>
      <c r="N126" s="218" t="s">
        <v>38</v>
      </c>
      <c r="O126" s="70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21" t="s">
        <v>181</v>
      </c>
      <c r="AT126" s="221" t="s">
        <v>177</v>
      </c>
      <c r="AU126" s="221" t="s">
        <v>82</v>
      </c>
      <c r="AY126" s="16" t="s">
        <v>175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6" t="s">
        <v>80</v>
      </c>
      <c r="BK126" s="222">
        <f>ROUND(I126*H126,2)</f>
        <v>0</v>
      </c>
      <c r="BL126" s="16" t="s">
        <v>181</v>
      </c>
      <c r="BM126" s="221" t="s">
        <v>516</v>
      </c>
    </row>
    <row r="127" spans="1:65" s="2" customFormat="1" ht="16.5" customHeight="1">
      <c r="A127" s="33"/>
      <c r="B127" s="34"/>
      <c r="C127" s="209" t="s">
        <v>427</v>
      </c>
      <c r="D127" s="209" t="s">
        <v>177</v>
      </c>
      <c r="E127" s="210" t="s">
        <v>1258</v>
      </c>
      <c r="F127" s="211" t="s">
        <v>1259</v>
      </c>
      <c r="G127" s="212" t="s">
        <v>1223</v>
      </c>
      <c r="H127" s="213">
        <v>30</v>
      </c>
      <c r="I127" s="214"/>
      <c r="J127" s="215">
        <f>ROUND(I127*H127,2)</f>
        <v>0</v>
      </c>
      <c r="K127" s="216"/>
      <c r="L127" s="38"/>
      <c r="M127" s="217" t="s">
        <v>1</v>
      </c>
      <c r="N127" s="218" t="s">
        <v>38</v>
      </c>
      <c r="O127" s="70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21" t="s">
        <v>181</v>
      </c>
      <c r="AT127" s="221" t="s">
        <v>177</v>
      </c>
      <c r="AU127" s="221" t="s">
        <v>82</v>
      </c>
      <c r="AY127" s="16" t="s">
        <v>175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6" t="s">
        <v>80</v>
      </c>
      <c r="BK127" s="222">
        <f>ROUND(I127*H127,2)</f>
        <v>0</v>
      </c>
      <c r="BL127" s="16" t="s">
        <v>181</v>
      </c>
      <c r="BM127" s="221" t="s">
        <v>525</v>
      </c>
    </row>
    <row r="128" spans="1:65" s="2" customFormat="1" ht="16.5" customHeight="1">
      <c r="A128" s="33"/>
      <c r="B128" s="34"/>
      <c r="C128" s="209" t="s">
        <v>432</v>
      </c>
      <c r="D128" s="209" t="s">
        <v>177</v>
      </c>
      <c r="E128" s="210" t="s">
        <v>1260</v>
      </c>
      <c r="F128" s="211" t="s">
        <v>1261</v>
      </c>
      <c r="G128" s="212" t="s">
        <v>767</v>
      </c>
      <c r="H128" s="213">
        <v>3</v>
      </c>
      <c r="I128" s="214"/>
      <c r="J128" s="215">
        <f>ROUND(I128*H128,2)</f>
        <v>0</v>
      </c>
      <c r="K128" s="216"/>
      <c r="L128" s="38"/>
      <c r="M128" s="217" t="s">
        <v>1</v>
      </c>
      <c r="N128" s="218" t="s">
        <v>38</v>
      </c>
      <c r="O128" s="70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21" t="s">
        <v>181</v>
      </c>
      <c r="AT128" s="221" t="s">
        <v>177</v>
      </c>
      <c r="AU128" s="221" t="s">
        <v>82</v>
      </c>
      <c r="AY128" s="16" t="s">
        <v>175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6" t="s">
        <v>80</v>
      </c>
      <c r="BK128" s="222">
        <f>ROUND(I128*H128,2)</f>
        <v>0</v>
      </c>
      <c r="BL128" s="16" t="s">
        <v>181</v>
      </c>
      <c r="BM128" s="221" t="s">
        <v>534</v>
      </c>
    </row>
    <row r="129" spans="1:65" s="2" customFormat="1" ht="16.5" customHeight="1">
      <c r="A129" s="33"/>
      <c r="B129" s="34"/>
      <c r="C129" s="209" t="s">
        <v>437</v>
      </c>
      <c r="D129" s="209" t="s">
        <v>177</v>
      </c>
      <c r="E129" s="210" t="s">
        <v>1262</v>
      </c>
      <c r="F129" s="211" t="s">
        <v>1263</v>
      </c>
      <c r="G129" s="212" t="s">
        <v>1220</v>
      </c>
      <c r="H129" s="213">
        <v>1</v>
      </c>
      <c r="I129" s="214"/>
      <c r="J129" s="215">
        <f>ROUND(I129*H129,2)</f>
        <v>0</v>
      </c>
      <c r="K129" s="216"/>
      <c r="L129" s="38"/>
      <c r="M129" s="217" t="s">
        <v>1</v>
      </c>
      <c r="N129" s="218" t="s">
        <v>38</v>
      </c>
      <c r="O129" s="70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21" t="s">
        <v>181</v>
      </c>
      <c r="AT129" s="221" t="s">
        <v>177</v>
      </c>
      <c r="AU129" s="221" t="s">
        <v>82</v>
      </c>
      <c r="AY129" s="16" t="s">
        <v>175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6" t="s">
        <v>80</v>
      </c>
      <c r="BK129" s="222">
        <f>ROUND(I129*H129,2)</f>
        <v>0</v>
      </c>
      <c r="BL129" s="16" t="s">
        <v>181</v>
      </c>
      <c r="BM129" s="221" t="s">
        <v>642</v>
      </c>
    </row>
    <row r="130" spans="1:65" s="2" customFormat="1" ht="19.5">
      <c r="A130" s="33"/>
      <c r="B130" s="34"/>
      <c r="C130" s="35"/>
      <c r="D130" s="225" t="s">
        <v>350</v>
      </c>
      <c r="E130" s="35"/>
      <c r="F130" s="257" t="s">
        <v>1264</v>
      </c>
      <c r="G130" s="35"/>
      <c r="H130" s="35"/>
      <c r="I130" s="122"/>
      <c r="J130" s="35"/>
      <c r="K130" s="35"/>
      <c r="L130" s="38"/>
      <c r="M130" s="258"/>
      <c r="N130" s="259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350</v>
      </c>
      <c r="AU130" s="16" t="s">
        <v>82</v>
      </c>
    </row>
    <row r="131" spans="1:65" s="2" customFormat="1" ht="16.5" customHeight="1">
      <c r="A131" s="33"/>
      <c r="B131" s="34"/>
      <c r="C131" s="209" t="s">
        <v>443</v>
      </c>
      <c r="D131" s="209" t="s">
        <v>177</v>
      </c>
      <c r="E131" s="210" t="s">
        <v>1265</v>
      </c>
      <c r="F131" s="211" t="s">
        <v>1266</v>
      </c>
      <c r="G131" s="212" t="s">
        <v>1220</v>
      </c>
      <c r="H131" s="213">
        <v>1</v>
      </c>
      <c r="I131" s="214"/>
      <c r="J131" s="215">
        <f>ROUND(I131*H131,2)</f>
        <v>0</v>
      </c>
      <c r="K131" s="216"/>
      <c r="L131" s="38"/>
      <c r="M131" s="217" t="s">
        <v>1</v>
      </c>
      <c r="N131" s="218" t="s">
        <v>38</v>
      </c>
      <c r="O131" s="70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21" t="s">
        <v>181</v>
      </c>
      <c r="AT131" s="221" t="s">
        <v>177</v>
      </c>
      <c r="AU131" s="221" t="s">
        <v>82</v>
      </c>
      <c r="AY131" s="16" t="s">
        <v>175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6" t="s">
        <v>80</v>
      </c>
      <c r="BK131" s="222">
        <f>ROUND(I131*H131,2)</f>
        <v>0</v>
      </c>
      <c r="BL131" s="16" t="s">
        <v>181</v>
      </c>
      <c r="BM131" s="221" t="s">
        <v>654</v>
      </c>
    </row>
    <row r="132" spans="1:65" s="2" customFormat="1" ht="16.5" customHeight="1">
      <c r="A132" s="33"/>
      <c r="B132" s="34"/>
      <c r="C132" s="209" t="s">
        <v>448</v>
      </c>
      <c r="D132" s="209" t="s">
        <v>177</v>
      </c>
      <c r="E132" s="210" t="s">
        <v>1267</v>
      </c>
      <c r="F132" s="211" t="s">
        <v>1268</v>
      </c>
      <c r="G132" s="212" t="s">
        <v>1220</v>
      </c>
      <c r="H132" s="213">
        <v>1</v>
      </c>
      <c r="I132" s="214"/>
      <c r="J132" s="215">
        <f>ROUND(I132*H132,2)</f>
        <v>0</v>
      </c>
      <c r="K132" s="216"/>
      <c r="L132" s="38"/>
      <c r="M132" s="260" t="s">
        <v>1</v>
      </c>
      <c r="N132" s="261" t="s">
        <v>38</v>
      </c>
      <c r="O132" s="262"/>
      <c r="P132" s="263">
        <f>O132*H132</f>
        <v>0</v>
      </c>
      <c r="Q132" s="263">
        <v>0</v>
      </c>
      <c r="R132" s="263">
        <f>Q132*H132</f>
        <v>0</v>
      </c>
      <c r="S132" s="263">
        <v>0</v>
      </c>
      <c r="T132" s="264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21" t="s">
        <v>181</v>
      </c>
      <c r="AT132" s="221" t="s">
        <v>177</v>
      </c>
      <c r="AU132" s="221" t="s">
        <v>82</v>
      </c>
      <c r="AY132" s="16" t="s">
        <v>175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6" t="s">
        <v>80</v>
      </c>
      <c r="BK132" s="222">
        <f>ROUND(I132*H132,2)</f>
        <v>0</v>
      </c>
      <c r="BL132" s="16" t="s">
        <v>181</v>
      </c>
      <c r="BM132" s="221" t="s">
        <v>662</v>
      </c>
    </row>
    <row r="133" spans="1:65" s="2" customFormat="1" ht="6.95" customHeight="1">
      <c r="A133" s="33"/>
      <c r="B133" s="53"/>
      <c r="C133" s="54"/>
      <c r="D133" s="54"/>
      <c r="E133" s="54"/>
      <c r="F133" s="54"/>
      <c r="G133" s="54"/>
      <c r="H133" s="54"/>
      <c r="I133" s="158"/>
      <c r="J133" s="54"/>
      <c r="K133" s="54"/>
      <c r="L133" s="38"/>
      <c r="M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</sheetData>
  <sheetProtection algorithmName="SHA-512" hashValue="FOhGg+iyDGLvBlft0IcfOjLV1A0EkMB/6luPvS7vPk9f48sfHmuSQv+nEL4+sERzdIirYpHb9b16SfeG5qYuyg==" saltValue="IT18pybjQvkcB/cvqeZxl957Cxzc7fin3KyVqUflKjFdRCP8Y/NugpJmZtbtAbH2c/HFmqp0NMt9Len2z/i9Xw==" spinCount="100000" sheet="1" objects="1" scenarios="1" formatColumns="0" formatRows="0" autoFilter="0"/>
  <autoFilter ref="C121:K132" xr:uid="{00000000-0009-0000-0000-000003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4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4"/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AT2" s="16" t="s">
        <v>95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19"/>
      <c r="AT3" s="16" t="s">
        <v>82</v>
      </c>
    </row>
    <row r="4" spans="1:46" s="1" customFormat="1" ht="24.95" customHeight="1">
      <c r="B4" s="19"/>
      <c r="D4" s="119" t="s">
        <v>102</v>
      </c>
      <c r="I4" s="114"/>
      <c r="L4" s="19"/>
      <c r="M4" s="120" t="s">
        <v>10</v>
      </c>
      <c r="AT4" s="16" t="s">
        <v>4</v>
      </c>
    </row>
    <row r="5" spans="1:46" s="1" customFormat="1" ht="6.95" customHeight="1">
      <c r="B5" s="19"/>
      <c r="I5" s="114"/>
      <c r="L5" s="19"/>
    </row>
    <row r="6" spans="1:46" s="1" customFormat="1" ht="12" customHeight="1">
      <c r="B6" s="19"/>
      <c r="D6" s="121" t="s">
        <v>16</v>
      </c>
      <c r="I6" s="114"/>
      <c r="L6" s="19"/>
    </row>
    <row r="7" spans="1:46" s="1" customFormat="1" ht="16.5" customHeight="1">
      <c r="B7" s="19"/>
      <c r="E7" s="324" t="str">
        <f>'Rekapitulace stavby'!K6</f>
        <v>NYMBURK - REGENERACE PANELOVÉHO SÍDLIŠTĚ JANKOVICE</v>
      </c>
      <c r="F7" s="325"/>
      <c r="G7" s="325"/>
      <c r="H7" s="325"/>
      <c r="I7" s="114"/>
      <c r="L7" s="19"/>
    </row>
    <row r="8" spans="1:46" s="1" customFormat="1" ht="12" customHeight="1">
      <c r="B8" s="19"/>
      <c r="D8" s="121" t="s">
        <v>115</v>
      </c>
      <c r="I8" s="114"/>
      <c r="L8" s="19"/>
    </row>
    <row r="9" spans="1:46" s="2" customFormat="1" ht="16.5" customHeight="1">
      <c r="A9" s="33"/>
      <c r="B9" s="38"/>
      <c r="C9" s="33"/>
      <c r="D9" s="33"/>
      <c r="E9" s="324" t="s">
        <v>119</v>
      </c>
      <c r="F9" s="326"/>
      <c r="G9" s="326"/>
      <c r="H9" s="326"/>
      <c r="I9" s="122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21" t="s">
        <v>123</v>
      </c>
      <c r="E10" s="33"/>
      <c r="F10" s="33"/>
      <c r="G10" s="33"/>
      <c r="H10" s="33"/>
      <c r="I10" s="122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27" t="s">
        <v>1269</v>
      </c>
      <c r="F11" s="326"/>
      <c r="G11" s="326"/>
      <c r="H11" s="326"/>
      <c r="I11" s="122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122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21" t="s">
        <v>18</v>
      </c>
      <c r="E13" s="33"/>
      <c r="F13" s="109" t="s">
        <v>1</v>
      </c>
      <c r="G13" s="33"/>
      <c r="H13" s="33"/>
      <c r="I13" s="123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21" t="s">
        <v>20</v>
      </c>
      <c r="E14" s="33"/>
      <c r="F14" s="109" t="s">
        <v>21</v>
      </c>
      <c r="G14" s="33"/>
      <c r="H14" s="33"/>
      <c r="I14" s="123" t="s">
        <v>22</v>
      </c>
      <c r="J14" s="124" t="str">
        <f>'Rekapitulace stavby'!AN8</f>
        <v>30. 9. 2019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22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21" t="s">
        <v>24</v>
      </c>
      <c r="E16" s="33"/>
      <c r="F16" s="33"/>
      <c r="G16" s="33"/>
      <c r="H16" s="33"/>
      <c r="I16" s="123" t="s">
        <v>25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23" t="s">
        <v>26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22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21" t="s">
        <v>27</v>
      </c>
      <c r="E19" s="33"/>
      <c r="F19" s="33"/>
      <c r="G19" s="33"/>
      <c r="H19" s="33"/>
      <c r="I19" s="123" t="s">
        <v>25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28" t="str">
        <f>'Rekapitulace stavby'!E14</f>
        <v>Vyplň údaj</v>
      </c>
      <c r="F20" s="329"/>
      <c r="G20" s="329"/>
      <c r="H20" s="329"/>
      <c r="I20" s="123" t="s">
        <v>26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22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21" t="s">
        <v>29</v>
      </c>
      <c r="E22" s="33"/>
      <c r="F22" s="33"/>
      <c r="G22" s="33"/>
      <c r="H22" s="33"/>
      <c r="I22" s="123" t="s">
        <v>25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23" t="s">
        <v>26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22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21" t="s">
        <v>31</v>
      </c>
      <c r="E25" s="33"/>
      <c r="F25" s="33"/>
      <c r="G25" s="33"/>
      <c r="H25" s="33"/>
      <c r="I25" s="123" t="s">
        <v>25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23" t="s">
        <v>26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22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21" t="s">
        <v>32</v>
      </c>
      <c r="E28" s="33"/>
      <c r="F28" s="33"/>
      <c r="G28" s="33"/>
      <c r="H28" s="33"/>
      <c r="I28" s="122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5"/>
      <c r="B29" s="126"/>
      <c r="C29" s="125"/>
      <c r="D29" s="125"/>
      <c r="E29" s="330" t="s">
        <v>1</v>
      </c>
      <c r="F29" s="330"/>
      <c r="G29" s="330"/>
      <c r="H29" s="330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22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9"/>
      <c r="E31" s="129"/>
      <c r="F31" s="129"/>
      <c r="G31" s="129"/>
      <c r="H31" s="129"/>
      <c r="I31" s="130"/>
      <c r="J31" s="129"/>
      <c r="K31" s="129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31" t="s">
        <v>33</v>
      </c>
      <c r="E32" s="33"/>
      <c r="F32" s="33"/>
      <c r="G32" s="33"/>
      <c r="H32" s="33"/>
      <c r="I32" s="122"/>
      <c r="J32" s="132">
        <f>ROUND(J126,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9"/>
      <c r="E33" s="129"/>
      <c r="F33" s="129"/>
      <c r="G33" s="129"/>
      <c r="H33" s="129"/>
      <c r="I33" s="130"/>
      <c r="J33" s="129"/>
      <c r="K33" s="129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33" t="s">
        <v>35</v>
      </c>
      <c r="G34" s="33"/>
      <c r="H34" s="33"/>
      <c r="I34" s="134" t="s">
        <v>34</v>
      </c>
      <c r="J34" s="133" t="s">
        <v>36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35" t="s">
        <v>37</v>
      </c>
      <c r="E35" s="121" t="s">
        <v>38</v>
      </c>
      <c r="F35" s="136">
        <f>ROUND((SUM(BE126:BE147)),  2)</f>
        <v>0</v>
      </c>
      <c r="G35" s="33"/>
      <c r="H35" s="33"/>
      <c r="I35" s="137">
        <v>0.21</v>
      </c>
      <c r="J35" s="136">
        <f>ROUND(((SUM(BE126:BE147))*I35),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21" t="s">
        <v>39</v>
      </c>
      <c r="F36" s="136">
        <f>ROUND((SUM(BF126:BF147)),  2)</f>
        <v>0</v>
      </c>
      <c r="G36" s="33"/>
      <c r="H36" s="33"/>
      <c r="I36" s="137">
        <v>0.15</v>
      </c>
      <c r="J36" s="136">
        <f>ROUND(((SUM(BF126:BF147))*I36),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1" t="s">
        <v>40</v>
      </c>
      <c r="F37" s="136">
        <f>ROUND((SUM(BG126:BG147)),  2)</f>
        <v>0</v>
      </c>
      <c r="G37" s="33"/>
      <c r="H37" s="33"/>
      <c r="I37" s="137">
        <v>0.21</v>
      </c>
      <c r="J37" s="136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21" t="s">
        <v>41</v>
      </c>
      <c r="F38" s="136">
        <f>ROUND((SUM(BH126:BH147)),  2)</f>
        <v>0</v>
      </c>
      <c r="G38" s="33"/>
      <c r="H38" s="33"/>
      <c r="I38" s="137">
        <v>0.15</v>
      </c>
      <c r="J38" s="136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21" t="s">
        <v>42</v>
      </c>
      <c r="F39" s="136">
        <f>ROUND((SUM(BI126:BI147)),  2)</f>
        <v>0</v>
      </c>
      <c r="G39" s="33"/>
      <c r="H39" s="33"/>
      <c r="I39" s="137">
        <v>0</v>
      </c>
      <c r="J39" s="136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22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8"/>
      <c r="D41" s="139" t="s">
        <v>43</v>
      </c>
      <c r="E41" s="140"/>
      <c r="F41" s="140"/>
      <c r="G41" s="141" t="s">
        <v>44</v>
      </c>
      <c r="H41" s="142" t="s">
        <v>45</v>
      </c>
      <c r="I41" s="143"/>
      <c r="J41" s="144">
        <f>SUM(J32:J39)</f>
        <v>0</v>
      </c>
      <c r="K41" s="145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122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I43" s="114"/>
      <c r="L43" s="19"/>
    </row>
    <row r="44" spans="1:31" s="1" customFormat="1" ht="14.45" customHeight="1">
      <c r="B44" s="19"/>
      <c r="I44" s="114"/>
      <c r="L44" s="19"/>
    </row>
    <row r="45" spans="1:31" s="1" customFormat="1" ht="14.45" customHeight="1">
      <c r="B45" s="19"/>
      <c r="I45" s="114"/>
      <c r="L45" s="19"/>
    </row>
    <row r="46" spans="1:31" s="1" customFormat="1" ht="14.45" customHeight="1">
      <c r="B46" s="19"/>
      <c r="I46" s="114"/>
      <c r="L46" s="19"/>
    </row>
    <row r="47" spans="1:31" s="1" customFormat="1" ht="14.45" customHeight="1">
      <c r="B47" s="19"/>
      <c r="I47" s="114"/>
      <c r="L47" s="19"/>
    </row>
    <row r="48" spans="1:31" s="1" customFormat="1" ht="14.45" customHeight="1">
      <c r="B48" s="19"/>
      <c r="I48" s="114"/>
      <c r="L48" s="19"/>
    </row>
    <row r="49" spans="1:31" s="1" customFormat="1" ht="14.45" customHeight="1">
      <c r="B49" s="19"/>
      <c r="I49" s="114"/>
      <c r="L49" s="19"/>
    </row>
    <row r="50" spans="1:31" s="2" customFormat="1" ht="14.45" customHeight="1">
      <c r="B50" s="50"/>
      <c r="D50" s="146" t="s">
        <v>46</v>
      </c>
      <c r="E50" s="147"/>
      <c r="F50" s="147"/>
      <c r="G50" s="146" t="s">
        <v>47</v>
      </c>
      <c r="H50" s="147"/>
      <c r="I50" s="148"/>
      <c r="J50" s="147"/>
      <c r="K50" s="147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9" t="s">
        <v>48</v>
      </c>
      <c r="E61" s="150"/>
      <c r="F61" s="151" t="s">
        <v>49</v>
      </c>
      <c r="G61" s="149" t="s">
        <v>48</v>
      </c>
      <c r="H61" s="150"/>
      <c r="I61" s="152"/>
      <c r="J61" s="153" t="s">
        <v>49</v>
      </c>
      <c r="K61" s="15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46" t="s">
        <v>50</v>
      </c>
      <c r="E65" s="154"/>
      <c r="F65" s="154"/>
      <c r="G65" s="146" t="s">
        <v>51</v>
      </c>
      <c r="H65" s="154"/>
      <c r="I65" s="155"/>
      <c r="J65" s="154"/>
      <c r="K65" s="154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9" t="s">
        <v>48</v>
      </c>
      <c r="E76" s="150"/>
      <c r="F76" s="151" t="s">
        <v>49</v>
      </c>
      <c r="G76" s="149" t="s">
        <v>48</v>
      </c>
      <c r="H76" s="150"/>
      <c r="I76" s="152"/>
      <c r="J76" s="153" t="s">
        <v>49</v>
      </c>
      <c r="K76" s="15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hidden="1" customHeight="1">
      <c r="A81" s="33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hidden="1" customHeight="1">
      <c r="A82" s="33"/>
      <c r="B82" s="34"/>
      <c r="C82" s="22" t="s">
        <v>134</v>
      </c>
      <c r="D82" s="35"/>
      <c r="E82" s="35"/>
      <c r="F82" s="35"/>
      <c r="G82" s="35"/>
      <c r="H82" s="35"/>
      <c r="I82" s="122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122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22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hidden="1" customHeight="1">
      <c r="A85" s="33"/>
      <c r="B85" s="34"/>
      <c r="C85" s="35"/>
      <c r="D85" s="35"/>
      <c r="E85" s="331" t="str">
        <f>E7</f>
        <v>NYMBURK - REGENERACE PANELOVÉHO SÍDLIŠTĚ JANKOVICE</v>
      </c>
      <c r="F85" s="332"/>
      <c r="G85" s="332"/>
      <c r="H85" s="332"/>
      <c r="I85" s="122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hidden="1" customHeight="1">
      <c r="B86" s="20"/>
      <c r="C86" s="28" t="s">
        <v>115</v>
      </c>
      <c r="D86" s="21"/>
      <c r="E86" s="21"/>
      <c r="F86" s="21"/>
      <c r="G86" s="21"/>
      <c r="H86" s="21"/>
      <c r="I86" s="114"/>
      <c r="J86" s="21"/>
      <c r="K86" s="21"/>
      <c r="L86" s="19"/>
    </row>
    <row r="87" spans="1:31" s="2" customFormat="1" ht="16.5" hidden="1" customHeight="1">
      <c r="A87" s="33"/>
      <c r="B87" s="34"/>
      <c r="C87" s="35"/>
      <c r="D87" s="35"/>
      <c r="E87" s="331" t="s">
        <v>119</v>
      </c>
      <c r="F87" s="333"/>
      <c r="G87" s="333"/>
      <c r="H87" s="333"/>
      <c r="I87" s="122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hidden="1" customHeight="1">
      <c r="A88" s="33"/>
      <c r="B88" s="34"/>
      <c r="C88" s="28" t="s">
        <v>123</v>
      </c>
      <c r="D88" s="35"/>
      <c r="E88" s="35"/>
      <c r="F88" s="35"/>
      <c r="G88" s="35"/>
      <c r="H88" s="35"/>
      <c r="I88" s="122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hidden="1" customHeight="1">
      <c r="A89" s="33"/>
      <c r="B89" s="34"/>
      <c r="C89" s="35"/>
      <c r="D89" s="35"/>
      <c r="E89" s="279" t="str">
        <f>E11</f>
        <v>II.etapa-VRN - Vedlejší rozpočtové náklady - II.etapa</v>
      </c>
      <c r="F89" s="333"/>
      <c r="G89" s="333"/>
      <c r="H89" s="333"/>
      <c r="I89" s="122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122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hidden="1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123" t="s">
        <v>22</v>
      </c>
      <c r="J91" s="65" t="str">
        <f>IF(J14="","",J14)</f>
        <v>30. 9. 2019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hidden="1" customHeight="1">
      <c r="A92" s="33"/>
      <c r="B92" s="34"/>
      <c r="C92" s="35"/>
      <c r="D92" s="35"/>
      <c r="E92" s="35"/>
      <c r="F92" s="35"/>
      <c r="G92" s="35"/>
      <c r="H92" s="35"/>
      <c r="I92" s="122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hidden="1" customHeight="1">
      <c r="A93" s="33"/>
      <c r="B93" s="34"/>
      <c r="C93" s="28" t="s">
        <v>24</v>
      </c>
      <c r="D93" s="35"/>
      <c r="E93" s="35"/>
      <c r="F93" s="26" t="str">
        <f>E17</f>
        <v xml:space="preserve"> </v>
      </c>
      <c r="G93" s="35"/>
      <c r="H93" s="35"/>
      <c r="I93" s="123" t="s">
        <v>29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hidden="1" customHeight="1">
      <c r="A94" s="33"/>
      <c r="B94" s="34"/>
      <c r="C94" s="28" t="s">
        <v>27</v>
      </c>
      <c r="D94" s="35"/>
      <c r="E94" s="35"/>
      <c r="F94" s="26" t="str">
        <f>IF(E20="","",E20)</f>
        <v>Vyplň údaj</v>
      </c>
      <c r="G94" s="35"/>
      <c r="H94" s="35"/>
      <c r="I94" s="123" t="s">
        <v>31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122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hidden="1" customHeight="1">
      <c r="A96" s="33"/>
      <c r="B96" s="34"/>
      <c r="C96" s="162" t="s">
        <v>135</v>
      </c>
      <c r="D96" s="163"/>
      <c r="E96" s="163"/>
      <c r="F96" s="163"/>
      <c r="G96" s="163"/>
      <c r="H96" s="163"/>
      <c r="I96" s="164"/>
      <c r="J96" s="165" t="s">
        <v>136</v>
      </c>
      <c r="K96" s="163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hidden="1" customHeight="1">
      <c r="A97" s="33"/>
      <c r="B97" s="34"/>
      <c r="C97" s="35"/>
      <c r="D97" s="35"/>
      <c r="E97" s="35"/>
      <c r="F97" s="35"/>
      <c r="G97" s="35"/>
      <c r="H97" s="35"/>
      <c r="I97" s="122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hidden="1" customHeight="1">
      <c r="A98" s="33"/>
      <c r="B98" s="34"/>
      <c r="C98" s="166" t="s">
        <v>137</v>
      </c>
      <c r="D98" s="35"/>
      <c r="E98" s="35"/>
      <c r="F98" s="35"/>
      <c r="G98" s="35"/>
      <c r="H98" s="35"/>
      <c r="I98" s="122"/>
      <c r="J98" s="83">
        <f>J126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138</v>
      </c>
    </row>
    <row r="99" spans="1:47" s="9" customFormat="1" ht="24.95" hidden="1" customHeight="1">
      <c r="B99" s="167"/>
      <c r="C99" s="168"/>
      <c r="D99" s="169" t="s">
        <v>1270</v>
      </c>
      <c r="E99" s="170"/>
      <c r="F99" s="170"/>
      <c r="G99" s="170"/>
      <c r="H99" s="170"/>
      <c r="I99" s="171"/>
      <c r="J99" s="172">
        <f>J127</f>
        <v>0</v>
      </c>
      <c r="K99" s="168"/>
      <c r="L99" s="173"/>
    </row>
    <row r="100" spans="1:47" s="10" customFormat="1" ht="19.899999999999999" hidden="1" customHeight="1">
      <c r="B100" s="174"/>
      <c r="C100" s="103"/>
      <c r="D100" s="175" t="s">
        <v>1271</v>
      </c>
      <c r="E100" s="176"/>
      <c r="F100" s="176"/>
      <c r="G100" s="176"/>
      <c r="H100" s="176"/>
      <c r="I100" s="177"/>
      <c r="J100" s="178">
        <f>J128</f>
        <v>0</v>
      </c>
      <c r="K100" s="103"/>
      <c r="L100" s="179"/>
    </row>
    <row r="101" spans="1:47" s="10" customFormat="1" ht="19.899999999999999" hidden="1" customHeight="1">
      <c r="B101" s="174"/>
      <c r="C101" s="103"/>
      <c r="D101" s="175" t="s">
        <v>1272</v>
      </c>
      <c r="E101" s="176"/>
      <c r="F101" s="176"/>
      <c r="G101" s="176"/>
      <c r="H101" s="176"/>
      <c r="I101" s="177"/>
      <c r="J101" s="178">
        <f>J132</f>
        <v>0</v>
      </c>
      <c r="K101" s="103"/>
      <c r="L101" s="179"/>
    </row>
    <row r="102" spans="1:47" s="10" customFormat="1" ht="19.899999999999999" hidden="1" customHeight="1">
      <c r="B102" s="174"/>
      <c r="C102" s="103"/>
      <c r="D102" s="175" t="s">
        <v>1273</v>
      </c>
      <c r="E102" s="176"/>
      <c r="F102" s="176"/>
      <c r="G102" s="176"/>
      <c r="H102" s="176"/>
      <c r="I102" s="177"/>
      <c r="J102" s="178">
        <f>J135</f>
        <v>0</v>
      </c>
      <c r="K102" s="103"/>
      <c r="L102" s="179"/>
    </row>
    <row r="103" spans="1:47" s="10" customFormat="1" ht="19.899999999999999" hidden="1" customHeight="1">
      <c r="B103" s="174"/>
      <c r="C103" s="103"/>
      <c r="D103" s="175" t="s">
        <v>1274</v>
      </c>
      <c r="E103" s="176"/>
      <c r="F103" s="176"/>
      <c r="G103" s="176"/>
      <c r="H103" s="176"/>
      <c r="I103" s="177"/>
      <c r="J103" s="178">
        <f>J138</f>
        <v>0</v>
      </c>
      <c r="K103" s="103"/>
      <c r="L103" s="179"/>
    </row>
    <row r="104" spans="1:47" s="10" customFormat="1" ht="19.899999999999999" hidden="1" customHeight="1">
      <c r="B104" s="174"/>
      <c r="C104" s="103"/>
      <c r="D104" s="175" t="s">
        <v>1275</v>
      </c>
      <c r="E104" s="176"/>
      <c r="F104" s="176"/>
      <c r="G104" s="176"/>
      <c r="H104" s="176"/>
      <c r="I104" s="177"/>
      <c r="J104" s="178">
        <f>J141</f>
        <v>0</v>
      </c>
      <c r="K104" s="103"/>
      <c r="L104" s="179"/>
    </row>
    <row r="105" spans="1:47" s="2" customFormat="1" ht="21.75" hidden="1" customHeight="1">
      <c r="A105" s="33"/>
      <c r="B105" s="34"/>
      <c r="C105" s="35"/>
      <c r="D105" s="35"/>
      <c r="E105" s="35"/>
      <c r="F105" s="35"/>
      <c r="G105" s="35"/>
      <c r="H105" s="35"/>
      <c r="I105" s="122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6.95" hidden="1" customHeight="1">
      <c r="A106" s="33"/>
      <c r="B106" s="53"/>
      <c r="C106" s="54"/>
      <c r="D106" s="54"/>
      <c r="E106" s="54"/>
      <c r="F106" s="54"/>
      <c r="G106" s="54"/>
      <c r="H106" s="54"/>
      <c r="I106" s="158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ht="11.25" hidden="1"/>
    <row r="108" spans="1:47" ht="11.25" hidden="1"/>
    <row r="109" spans="1:47" ht="11.25" hidden="1"/>
    <row r="110" spans="1:47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161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4.95" customHeight="1">
      <c r="A111" s="33"/>
      <c r="B111" s="34"/>
      <c r="C111" s="22" t="s">
        <v>160</v>
      </c>
      <c r="D111" s="35"/>
      <c r="E111" s="35"/>
      <c r="F111" s="35"/>
      <c r="G111" s="35"/>
      <c r="H111" s="35"/>
      <c r="I111" s="122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22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122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6.5" customHeight="1">
      <c r="A114" s="33"/>
      <c r="B114" s="34"/>
      <c r="C114" s="35"/>
      <c r="D114" s="35"/>
      <c r="E114" s="331" t="str">
        <f>E7</f>
        <v>NYMBURK - REGENERACE PANELOVÉHO SÍDLIŠTĚ JANKOVICE</v>
      </c>
      <c r="F114" s="332"/>
      <c r="G114" s="332"/>
      <c r="H114" s="332"/>
      <c r="I114" s="122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1" customFormat="1" ht="12" customHeight="1">
      <c r="B115" s="20"/>
      <c r="C115" s="28" t="s">
        <v>115</v>
      </c>
      <c r="D115" s="21"/>
      <c r="E115" s="21"/>
      <c r="F115" s="21"/>
      <c r="G115" s="21"/>
      <c r="H115" s="21"/>
      <c r="I115" s="114"/>
      <c r="J115" s="21"/>
      <c r="K115" s="21"/>
      <c r="L115" s="19"/>
    </row>
    <row r="116" spans="1:63" s="2" customFormat="1" ht="16.5" customHeight="1">
      <c r="A116" s="33"/>
      <c r="B116" s="34"/>
      <c r="C116" s="35"/>
      <c r="D116" s="35"/>
      <c r="E116" s="331" t="s">
        <v>119</v>
      </c>
      <c r="F116" s="333"/>
      <c r="G116" s="333"/>
      <c r="H116" s="333"/>
      <c r="I116" s="122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123</v>
      </c>
      <c r="D117" s="35"/>
      <c r="E117" s="35"/>
      <c r="F117" s="35"/>
      <c r="G117" s="35"/>
      <c r="H117" s="35"/>
      <c r="I117" s="122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5"/>
      <c r="D118" s="35"/>
      <c r="E118" s="279" t="str">
        <f>E11</f>
        <v>II.etapa-VRN - Vedlejší rozpočtové náklady - II.etapa</v>
      </c>
      <c r="F118" s="333"/>
      <c r="G118" s="333"/>
      <c r="H118" s="333"/>
      <c r="I118" s="122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122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20</v>
      </c>
      <c r="D120" s="35"/>
      <c r="E120" s="35"/>
      <c r="F120" s="26" t="str">
        <f>F14</f>
        <v xml:space="preserve"> </v>
      </c>
      <c r="G120" s="35"/>
      <c r="H120" s="35"/>
      <c r="I120" s="123" t="s">
        <v>22</v>
      </c>
      <c r="J120" s="65" t="str">
        <f>IF(J14="","",J14)</f>
        <v>30. 9. 2019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122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2" customHeight="1">
      <c r="A122" s="33"/>
      <c r="B122" s="34"/>
      <c r="C122" s="28" t="s">
        <v>24</v>
      </c>
      <c r="D122" s="35"/>
      <c r="E122" s="35"/>
      <c r="F122" s="26" t="str">
        <f>E17</f>
        <v xml:space="preserve"> </v>
      </c>
      <c r="G122" s="35"/>
      <c r="H122" s="35"/>
      <c r="I122" s="123" t="s">
        <v>29</v>
      </c>
      <c r="J122" s="31" t="str">
        <f>E23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27</v>
      </c>
      <c r="D123" s="35"/>
      <c r="E123" s="35"/>
      <c r="F123" s="26" t="str">
        <f>IF(E20="","",E20)</f>
        <v>Vyplň údaj</v>
      </c>
      <c r="G123" s="35"/>
      <c r="H123" s="35"/>
      <c r="I123" s="123" t="s">
        <v>31</v>
      </c>
      <c r="J123" s="31" t="str">
        <f>E26</f>
        <v xml:space="preserve"> 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5"/>
      <c r="D124" s="35"/>
      <c r="E124" s="35"/>
      <c r="F124" s="35"/>
      <c r="G124" s="35"/>
      <c r="H124" s="35"/>
      <c r="I124" s="122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80"/>
      <c r="B125" s="181"/>
      <c r="C125" s="182" t="s">
        <v>161</v>
      </c>
      <c r="D125" s="183" t="s">
        <v>58</v>
      </c>
      <c r="E125" s="183" t="s">
        <v>54</v>
      </c>
      <c r="F125" s="183" t="s">
        <v>55</v>
      </c>
      <c r="G125" s="183" t="s">
        <v>162</v>
      </c>
      <c r="H125" s="183" t="s">
        <v>163</v>
      </c>
      <c r="I125" s="184" t="s">
        <v>164</v>
      </c>
      <c r="J125" s="185" t="s">
        <v>136</v>
      </c>
      <c r="K125" s="186" t="s">
        <v>165</v>
      </c>
      <c r="L125" s="187"/>
      <c r="M125" s="74" t="s">
        <v>1</v>
      </c>
      <c r="N125" s="75" t="s">
        <v>37</v>
      </c>
      <c r="O125" s="75" t="s">
        <v>166</v>
      </c>
      <c r="P125" s="75" t="s">
        <v>167</v>
      </c>
      <c r="Q125" s="75" t="s">
        <v>168</v>
      </c>
      <c r="R125" s="75" t="s">
        <v>169</v>
      </c>
      <c r="S125" s="75" t="s">
        <v>170</v>
      </c>
      <c r="T125" s="76" t="s">
        <v>171</v>
      </c>
      <c r="U125" s="180"/>
      <c r="V125" s="180"/>
      <c r="W125" s="180"/>
      <c r="X125" s="180"/>
      <c r="Y125" s="180"/>
      <c r="Z125" s="180"/>
      <c r="AA125" s="180"/>
      <c r="AB125" s="180"/>
      <c r="AC125" s="180"/>
      <c r="AD125" s="180"/>
      <c r="AE125" s="180"/>
    </row>
    <row r="126" spans="1:63" s="2" customFormat="1" ht="22.9" customHeight="1">
      <c r="A126" s="33"/>
      <c r="B126" s="34"/>
      <c r="C126" s="81" t="s">
        <v>172</v>
      </c>
      <c r="D126" s="35"/>
      <c r="E126" s="35"/>
      <c r="F126" s="35"/>
      <c r="G126" s="35"/>
      <c r="H126" s="35"/>
      <c r="I126" s="122"/>
      <c r="J126" s="188">
        <f>BK126</f>
        <v>0</v>
      </c>
      <c r="K126" s="35"/>
      <c r="L126" s="38"/>
      <c r="M126" s="77"/>
      <c r="N126" s="189"/>
      <c r="O126" s="78"/>
      <c r="P126" s="190">
        <f>P127</f>
        <v>0</v>
      </c>
      <c r="Q126" s="78"/>
      <c r="R126" s="190">
        <f>R127</f>
        <v>0</v>
      </c>
      <c r="S126" s="78"/>
      <c r="T126" s="191">
        <f>T127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72</v>
      </c>
      <c r="AU126" s="16" t="s">
        <v>138</v>
      </c>
      <c r="BK126" s="192">
        <f>BK127</f>
        <v>0</v>
      </c>
    </row>
    <row r="127" spans="1:63" s="12" customFormat="1" ht="25.9" customHeight="1">
      <c r="B127" s="193"/>
      <c r="C127" s="194"/>
      <c r="D127" s="195" t="s">
        <v>72</v>
      </c>
      <c r="E127" s="196" t="s">
        <v>1276</v>
      </c>
      <c r="F127" s="196" t="s">
        <v>1277</v>
      </c>
      <c r="G127" s="194"/>
      <c r="H127" s="194"/>
      <c r="I127" s="197"/>
      <c r="J127" s="198">
        <f>BK127</f>
        <v>0</v>
      </c>
      <c r="K127" s="194"/>
      <c r="L127" s="199"/>
      <c r="M127" s="200"/>
      <c r="N127" s="201"/>
      <c r="O127" s="201"/>
      <c r="P127" s="202">
        <f>P128+P132+P135+P138+P141</f>
        <v>0</v>
      </c>
      <c r="Q127" s="201"/>
      <c r="R127" s="202">
        <f>R128+R132+R135+R138+R141</f>
        <v>0</v>
      </c>
      <c r="S127" s="201"/>
      <c r="T127" s="203">
        <f>T128+T132+T135+T138+T141</f>
        <v>0</v>
      </c>
      <c r="AR127" s="204" t="s">
        <v>196</v>
      </c>
      <c r="AT127" s="205" t="s">
        <v>72</v>
      </c>
      <c r="AU127" s="205" t="s">
        <v>73</v>
      </c>
      <c r="AY127" s="204" t="s">
        <v>175</v>
      </c>
      <c r="BK127" s="206">
        <f>BK128+BK132+BK135+BK138+BK141</f>
        <v>0</v>
      </c>
    </row>
    <row r="128" spans="1:63" s="12" customFormat="1" ht="22.9" customHeight="1">
      <c r="B128" s="193"/>
      <c r="C128" s="194"/>
      <c r="D128" s="195" t="s">
        <v>72</v>
      </c>
      <c r="E128" s="207" t="s">
        <v>1278</v>
      </c>
      <c r="F128" s="207" t="s">
        <v>1279</v>
      </c>
      <c r="G128" s="194"/>
      <c r="H128" s="194"/>
      <c r="I128" s="197"/>
      <c r="J128" s="208">
        <f>BK128</f>
        <v>0</v>
      </c>
      <c r="K128" s="194"/>
      <c r="L128" s="199"/>
      <c r="M128" s="200"/>
      <c r="N128" s="201"/>
      <c r="O128" s="201"/>
      <c r="P128" s="202">
        <f>SUM(P129:P131)</f>
        <v>0</v>
      </c>
      <c r="Q128" s="201"/>
      <c r="R128" s="202">
        <f>SUM(R129:R131)</f>
        <v>0</v>
      </c>
      <c r="S128" s="201"/>
      <c r="T128" s="203">
        <f>SUM(T129:T131)</f>
        <v>0</v>
      </c>
      <c r="AR128" s="204" t="s">
        <v>196</v>
      </c>
      <c r="AT128" s="205" t="s">
        <v>72</v>
      </c>
      <c r="AU128" s="205" t="s">
        <v>80</v>
      </c>
      <c r="AY128" s="204" t="s">
        <v>175</v>
      </c>
      <c r="BK128" s="206">
        <f>SUM(BK129:BK131)</f>
        <v>0</v>
      </c>
    </row>
    <row r="129" spans="1:65" s="2" customFormat="1" ht="16.5" customHeight="1">
      <c r="A129" s="33"/>
      <c r="B129" s="34"/>
      <c r="C129" s="209" t="s">
        <v>80</v>
      </c>
      <c r="D129" s="209" t="s">
        <v>177</v>
      </c>
      <c r="E129" s="210" t="s">
        <v>1280</v>
      </c>
      <c r="F129" s="211" t="s">
        <v>1281</v>
      </c>
      <c r="G129" s="212" t="s">
        <v>1282</v>
      </c>
      <c r="H129" s="213">
        <v>1</v>
      </c>
      <c r="I129" s="214"/>
      <c r="J129" s="215">
        <f>ROUND(I129*H129,2)</f>
        <v>0</v>
      </c>
      <c r="K129" s="216"/>
      <c r="L129" s="38"/>
      <c r="M129" s="217" t="s">
        <v>1</v>
      </c>
      <c r="N129" s="218" t="s">
        <v>38</v>
      </c>
      <c r="O129" s="70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21" t="s">
        <v>1283</v>
      </c>
      <c r="AT129" s="221" t="s">
        <v>177</v>
      </c>
      <c r="AU129" s="221" t="s">
        <v>82</v>
      </c>
      <c r="AY129" s="16" t="s">
        <v>175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6" t="s">
        <v>80</v>
      </c>
      <c r="BK129" s="222">
        <f>ROUND(I129*H129,2)</f>
        <v>0</v>
      </c>
      <c r="BL129" s="16" t="s">
        <v>1283</v>
      </c>
      <c r="BM129" s="221" t="s">
        <v>1284</v>
      </c>
    </row>
    <row r="130" spans="1:65" s="2" customFormat="1" ht="21.75" customHeight="1">
      <c r="A130" s="33"/>
      <c r="B130" s="34"/>
      <c r="C130" s="209" t="s">
        <v>82</v>
      </c>
      <c r="D130" s="209" t="s">
        <v>177</v>
      </c>
      <c r="E130" s="210" t="s">
        <v>1285</v>
      </c>
      <c r="F130" s="211" t="s">
        <v>1286</v>
      </c>
      <c r="G130" s="212" t="s">
        <v>1282</v>
      </c>
      <c r="H130" s="213">
        <v>1</v>
      </c>
      <c r="I130" s="214"/>
      <c r="J130" s="215">
        <f>ROUND(I130*H130,2)</f>
        <v>0</v>
      </c>
      <c r="K130" s="216"/>
      <c r="L130" s="38"/>
      <c r="M130" s="217" t="s">
        <v>1</v>
      </c>
      <c r="N130" s="218" t="s">
        <v>38</v>
      </c>
      <c r="O130" s="70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21" t="s">
        <v>1283</v>
      </c>
      <c r="AT130" s="221" t="s">
        <v>177</v>
      </c>
      <c r="AU130" s="221" t="s">
        <v>82</v>
      </c>
      <c r="AY130" s="16" t="s">
        <v>175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6" t="s">
        <v>80</v>
      </c>
      <c r="BK130" s="222">
        <f>ROUND(I130*H130,2)</f>
        <v>0</v>
      </c>
      <c r="BL130" s="16" t="s">
        <v>1283</v>
      </c>
      <c r="BM130" s="221" t="s">
        <v>1287</v>
      </c>
    </row>
    <row r="131" spans="1:65" s="2" customFormat="1" ht="21.75" customHeight="1">
      <c r="A131" s="33"/>
      <c r="B131" s="34"/>
      <c r="C131" s="209" t="s">
        <v>188</v>
      </c>
      <c r="D131" s="209" t="s">
        <v>177</v>
      </c>
      <c r="E131" s="210" t="s">
        <v>1288</v>
      </c>
      <c r="F131" s="211" t="s">
        <v>1289</v>
      </c>
      <c r="G131" s="212" t="s">
        <v>1282</v>
      </c>
      <c r="H131" s="213">
        <v>1</v>
      </c>
      <c r="I131" s="214"/>
      <c r="J131" s="215">
        <f>ROUND(I131*H131,2)</f>
        <v>0</v>
      </c>
      <c r="K131" s="216"/>
      <c r="L131" s="38"/>
      <c r="M131" s="217" t="s">
        <v>1</v>
      </c>
      <c r="N131" s="218" t="s">
        <v>38</v>
      </c>
      <c r="O131" s="70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21" t="s">
        <v>1283</v>
      </c>
      <c r="AT131" s="221" t="s">
        <v>177</v>
      </c>
      <c r="AU131" s="221" t="s">
        <v>82</v>
      </c>
      <c r="AY131" s="16" t="s">
        <v>175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6" t="s">
        <v>80</v>
      </c>
      <c r="BK131" s="222">
        <f>ROUND(I131*H131,2)</f>
        <v>0</v>
      </c>
      <c r="BL131" s="16" t="s">
        <v>1283</v>
      </c>
      <c r="BM131" s="221" t="s">
        <v>1290</v>
      </c>
    </row>
    <row r="132" spans="1:65" s="12" customFormat="1" ht="22.9" customHeight="1">
      <c r="B132" s="193"/>
      <c r="C132" s="194"/>
      <c r="D132" s="195" t="s">
        <v>72</v>
      </c>
      <c r="E132" s="207" t="s">
        <v>1291</v>
      </c>
      <c r="F132" s="207" t="s">
        <v>1292</v>
      </c>
      <c r="G132" s="194"/>
      <c r="H132" s="194"/>
      <c r="I132" s="197"/>
      <c r="J132" s="208">
        <f>BK132</f>
        <v>0</v>
      </c>
      <c r="K132" s="194"/>
      <c r="L132" s="199"/>
      <c r="M132" s="200"/>
      <c r="N132" s="201"/>
      <c r="O132" s="201"/>
      <c r="P132" s="202">
        <f>SUM(P133:P134)</f>
        <v>0</v>
      </c>
      <c r="Q132" s="201"/>
      <c r="R132" s="202">
        <f>SUM(R133:R134)</f>
        <v>0</v>
      </c>
      <c r="S132" s="201"/>
      <c r="T132" s="203">
        <f>SUM(T133:T134)</f>
        <v>0</v>
      </c>
      <c r="AR132" s="204" t="s">
        <v>196</v>
      </c>
      <c r="AT132" s="205" t="s">
        <v>72</v>
      </c>
      <c r="AU132" s="205" t="s">
        <v>80</v>
      </c>
      <c r="AY132" s="204" t="s">
        <v>175</v>
      </c>
      <c r="BK132" s="206">
        <f>SUM(BK133:BK134)</f>
        <v>0</v>
      </c>
    </row>
    <row r="133" spans="1:65" s="2" customFormat="1" ht="16.5" customHeight="1">
      <c r="A133" s="33"/>
      <c r="B133" s="34"/>
      <c r="C133" s="209" t="s">
        <v>181</v>
      </c>
      <c r="D133" s="209" t="s">
        <v>177</v>
      </c>
      <c r="E133" s="210" t="s">
        <v>1293</v>
      </c>
      <c r="F133" s="211" t="s">
        <v>1292</v>
      </c>
      <c r="G133" s="212" t="s">
        <v>1282</v>
      </c>
      <c r="H133" s="213">
        <v>1</v>
      </c>
      <c r="I133" s="214"/>
      <c r="J133" s="215">
        <f>ROUND(I133*H133,2)</f>
        <v>0</v>
      </c>
      <c r="K133" s="216"/>
      <c r="L133" s="38"/>
      <c r="M133" s="217" t="s">
        <v>1</v>
      </c>
      <c r="N133" s="218" t="s">
        <v>38</v>
      </c>
      <c r="O133" s="70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21" t="s">
        <v>1283</v>
      </c>
      <c r="AT133" s="221" t="s">
        <v>177</v>
      </c>
      <c r="AU133" s="221" t="s">
        <v>82</v>
      </c>
      <c r="AY133" s="16" t="s">
        <v>175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6" t="s">
        <v>80</v>
      </c>
      <c r="BK133" s="222">
        <f>ROUND(I133*H133,2)</f>
        <v>0</v>
      </c>
      <c r="BL133" s="16" t="s">
        <v>1283</v>
      </c>
      <c r="BM133" s="221" t="s">
        <v>1294</v>
      </c>
    </row>
    <row r="134" spans="1:65" s="2" customFormat="1" ht="21.75" customHeight="1">
      <c r="A134" s="33"/>
      <c r="B134" s="34"/>
      <c r="C134" s="209" t="s">
        <v>196</v>
      </c>
      <c r="D134" s="209" t="s">
        <v>177</v>
      </c>
      <c r="E134" s="210" t="s">
        <v>1295</v>
      </c>
      <c r="F134" s="211" t="s">
        <v>1296</v>
      </c>
      <c r="G134" s="212" t="s">
        <v>1282</v>
      </c>
      <c r="H134" s="213">
        <v>1</v>
      </c>
      <c r="I134" s="214"/>
      <c r="J134" s="215">
        <f>ROUND(I134*H134,2)</f>
        <v>0</v>
      </c>
      <c r="K134" s="216"/>
      <c r="L134" s="38"/>
      <c r="M134" s="217" t="s">
        <v>1</v>
      </c>
      <c r="N134" s="218" t="s">
        <v>38</v>
      </c>
      <c r="O134" s="70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21" t="s">
        <v>1283</v>
      </c>
      <c r="AT134" s="221" t="s">
        <v>177</v>
      </c>
      <c r="AU134" s="221" t="s">
        <v>82</v>
      </c>
      <c r="AY134" s="16" t="s">
        <v>175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6" t="s">
        <v>80</v>
      </c>
      <c r="BK134" s="222">
        <f>ROUND(I134*H134,2)</f>
        <v>0</v>
      </c>
      <c r="BL134" s="16" t="s">
        <v>1283</v>
      </c>
      <c r="BM134" s="221" t="s">
        <v>1297</v>
      </c>
    </row>
    <row r="135" spans="1:65" s="12" customFormat="1" ht="22.9" customHeight="1">
      <c r="B135" s="193"/>
      <c r="C135" s="194"/>
      <c r="D135" s="195" t="s">
        <v>72</v>
      </c>
      <c r="E135" s="207" t="s">
        <v>1298</v>
      </c>
      <c r="F135" s="207" t="s">
        <v>1299</v>
      </c>
      <c r="G135" s="194"/>
      <c r="H135" s="194"/>
      <c r="I135" s="197"/>
      <c r="J135" s="208">
        <f>BK135</f>
        <v>0</v>
      </c>
      <c r="K135" s="194"/>
      <c r="L135" s="199"/>
      <c r="M135" s="200"/>
      <c r="N135" s="201"/>
      <c r="O135" s="201"/>
      <c r="P135" s="202">
        <f>SUM(P136:P137)</f>
        <v>0</v>
      </c>
      <c r="Q135" s="201"/>
      <c r="R135" s="202">
        <f>SUM(R136:R137)</f>
        <v>0</v>
      </c>
      <c r="S135" s="201"/>
      <c r="T135" s="203">
        <f>SUM(T136:T137)</f>
        <v>0</v>
      </c>
      <c r="AR135" s="204" t="s">
        <v>196</v>
      </c>
      <c r="AT135" s="205" t="s">
        <v>72</v>
      </c>
      <c r="AU135" s="205" t="s">
        <v>80</v>
      </c>
      <c r="AY135" s="204" t="s">
        <v>175</v>
      </c>
      <c r="BK135" s="206">
        <f>SUM(BK136:BK137)</f>
        <v>0</v>
      </c>
    </row>
    <row r="136" spans="1:65" s="2" customFormat="1" ht="33" customHeight="1">
      <c r="A136" s="33"/>
      <c r="B136" s="34"/>
      <c r="C136" s="209" t="s">
        <v>201</v>
      </c>
      <c r="D136" s="209" t="s">
        <v>177</v>
      </c>
      <c r="E136" s="210" t="s">
        <v>1300</v>
      </c>
      <c r="F136" s="211" t="s">
        <v>1301</v>
      </c>
      <c r="G136" s="212" t="s">
        <v>1282</v>
      </c>
      <c r="H136" s="213">
        <v>1</v>
      </c>
      <c r="I136" s="214"/>
      <c r="J136" s="215">
        <f>ROUND(I136*H136,2)</f>
        <v>0</v>
      </c>
      <c r="K136" s="216"/>
      <c r="L136" s="38"/>
      <c r="M136" s="217" t="s">
        <v>1</v>
      </c>
      <c r="N136" s="218" t="s">
        <v>38</v>
      </c>
      <c r="O136" s="70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21" t="s">
        <v>1283</v>
      </c>
      <c r="AT136" s="221" t="s">
        <v>177</v>
      </c>
      <c r="AU136" s="221" t="s">
        <v>82</v>
      </c>
      <c r="AY136" s="16" t="s">
        <v>175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6" t="s">
        <v>80</v>
      </c>
      <c r="BK136" s="222">
        <f>ROUND(I136*H136,2)</f>
        <v>0</v>
      </c>
      <c r="BL136" s="16" t="s">
        <v>1283</v>
      </c>
      <c r="BM136" s="221" t="s">
        <v>1302</v>
      </c>
    </row>
    <row r="137" spans="1:65" s="2" customFormat="1" ht="16.5" customHeight="1">
      <c r="A137" s="33"/>
      <c r="B137" s="34"/>
      <c r="C137" s="209" t="s">
        <v>205</v>
      </c>
      <c r="D137" s="209" t="s">
        <v>177</v>
      </c>
      <c r="E137" s="210" t="s">
        <v>1303</v>
      </c>
      <c r="F137" s="211" t="s">
        <v>1304</v>
      </c>
      <c r="G137" s="212" t="s">
        <v>1282</v>
      </c>
      <c r="H137" s="213">
        <v>1</v>
      </c>
      <c r="I137" s="214"/>
      <c r="J137" s="215">
        <f>ROUND(I137*H137,2)</f>
        <v>0</v>
      </c>
      <c r="K137" s="216"/>
      <c r="L137" s="38"/>
      <c r="M137" s="217" t="s">
        <v>1</v>
      </c>
      <c r="N137" s="218" t="s">
        <v>38</v>
      </c>
      <c r="O137" s="70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21" t="s">
        <v>1283</v>
      </c>
      <c r="AT137" s="221" t="s">
        <v>177</v>
      </c>
      <c r="AU137" s="221" t="s">
        <v>82</v>
      </c>
      <c r="AY137" s="16" t="s">
        <v>175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6" t="s">
        <v>80</v>
      </c>
      <c r="BK137" s="222">
        <f>ROUND(I137*H137,2)</f>
        <v>0</v>
      </c>
      <c r="BL137" s="16" t="s">
        <v>1283</v>
      </c>
      <c r="BM137" s="221" t="s">
        <v>1305</v>
      </c>
    </row>
    <row r="138" spans="1:65" s="12" customFormat="1" ht="22.9" customHeight="1">
      <c r="B138" s="193"/>
      <c r="C138" s="194"/>
      <c r="D138" s="195" t="s">
        <v>72</v>
      </c>
      <c r="E138" s="207" t="s">
        <v>1306</v>
      </c>
      <c r="F138" s="207" t="s">
        <v>1268</v>
      </c>
      <c r="G138" s="194"/>
      <c r="H138" s="194"/>
      <c r="I138" s="197"/>
      <c r="J138" s="208">
        <f>BK138</f>
        <v>0</v>
      </c>
      <c r="K138" s="194"/>
      <c r="L138" s="199"/>
      <c r="M138" s="200"/>
      <c r="N138" s="201"/>
      <c r="O138" s="201"/>
      <c r="P138" s="202">
        <f>SUM(P139:P140)</f>
        <v>0</v>
      </c>
      <c r="Q138" s="201"/>
      <c r="R138" s="202">
        <f>SUM(R139:R140)</f>
        <v>0</v>
      </c>
      <c r="S138" s="201"/>
      <c r="T138" s="203">
        <f>SUM(T139:T140)</f>
        <v>0</v>
      </c>
      <c r="AR138" s="204" t="s">
        <v>196</v>
      </c>
      <c r="AT138" s="205" t="s">
        <v>72</v>
      </c>
      <c r="AU138" s="205" t="s">
        <v>80</v>
      </c>
      <c r="AY138" s="204" t="s">
        <v>175</v>
      </c>
      <c r="BK138" s="206">
        <f>SUM(BK139:BK140)</f>
        <v>0</v>
      </c>
    </row>
    <row r="139" spans="1:65" s="2" customFormat="1" ht="16.5" customHeight="1">
      <c r="A139" s="33"/>
      <c r="B139" s="34"/>
      <c r="C139" s="209" t="s">
        <v>209</v>
      </c>
      <c r="D139" s="209" t="s">
        <v>177</v>
      </c>
      <c r="E139" s="210" t="s">
        <v>1307</v>
      </c>
      <c r="F139" s="211" t="s">
        <v>1308</v>
      </c>
      <c r="G139" s="212" t="s">
        <v>1282</v>
      </c>
      <c r="H139" s="213">
        <v>1</v>
      </c>
      <c r="I139" s="214"/>
      <c r="J139" s="215">
        <f>ROUND(I139*H139,2)</f>
        <v>0</v>
      </c>
      <c r="K139" s="216"/>
      <c r="L139" s="38"/>
      <c r="M139" s="217" t="s">
        <v>1</v>
      </c>
      <c r="N139" s="218" t="s">
        <v>38</v>
      </c>
      <c r="O139" s="70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21" t="s">
        <v>1283</v>
      </c>
      <c r="AT139" s="221" t="s">
        <v>177</v>
      </c>
      <c r="AU139" s="221" t="s">
        <v>82</v>
      </c>
      <c r="AY139" s="16" t="s">
        <v>175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6" t="s">
        <v>80</v>
      </c>
      <c r="BK139" s="222">
        <f>ROUND(I139*H139,2)</f>
        <v>0</v>
      </c>
      <c r="BL139" s="16" t="s">
        <v>1283</v>
      </c>
      <c r="BM139" s="221" t="s">
        <v>1309</v>
      </c>
    </row>
    <row r="140" spans="1:65" s="2" customFormat="1" ht="16.5" customHeight="1">
      <c r="A140" s="33"/>
      <c r="B140" s="34"/>
      <c r="C140" s="209" t="s">
        <v>214</v>
      </c>
      <c r="D140" s="209" t="s">
        <v>177</v>
      </c>
      <c r="E140" s="210" t="s">
        <v>1310</v>
      </c>
      <c r="F140" s="211" t="s">
        <v>1311</v>
      </c>
      <c r="G140" s="212" t="s">
        <v>767</v>
      </c>
      <c r="H140" s="213">
        <v>40</v>
      </c>
      <c r="I140" s="214"/>
      <c r="J140" s="215">
        <f>ROUND(I140*H140,2)</f>
        <v>0</v>
      </c>
      <c r="K140" s="216"/>
      <c r="L140" s="38"/>
      <c r="M140" s="217" t="s">
        <v>1</v>
      </c>
      <c r="N140" s="218" t="s">
        <v>38</v>
      </c>
      <c r="O140" s="70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21" t="s">
        <v>1283</v>
      </c>
      <c r="AT140" s="221" t="s">
        <v>177</v>
      </c>
      <c r="AU140" s="221" t="s">
        <v>82</v>
      </c>
      <c r="AY140" s="16" t="s">
        <v>175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6" t="s">
        <v>80</v>
      </c>
      <c r="BK140" s="222">
        <f>ROUND(I140*H140,2)</f>
        <v>0</v>
      </c>
      <c r="BL140" s="16" t="s">
        <v>1283</v>
      </c>
      <c r="BM140" s="221" t="s">
        <v>1312</v>
      </c>
    </row>
    <row r="141" spans="1:65" s="12" customFormat="1" ht="22.9" customHeight="1">
      <c r="B141" s="193"/>
      <c r="C141" s="194"/>
      <c r="D141" s="195" t="s">
        <v>72</v>
      </c>
      <c r="E141" s="207" t="s">
        <v>1313</v>
      </c>
      <c r="F141" s="207" t="s">
        <v>1314</v>
      </c>
      <c r="G141" s="194"/>
      <c r="H141" s="194"/>
      <c r="I141" s="197"/>
      <c r="J141" s="208">
        <f>BK141</f>
        <v>0</v>
      </c>
      <c r="K141" s="194"/>
      <c r="L141" s="199"/>
      <c r="M141" s="200"/>
      <c r="N141" s="201"/>
      <c r="O141" s="201"/>
      <c r="P141" s="202">
        <f>SUM(P142:P147)</f>
        <v>0</v>
      </c>
      <c r="Q141" s="201"/>
      <c r="R141" s="202">
        <f>SUM(R142:R147)</f>
        <v>0</v>
      </c>
      <c r="S141" s="201"/>
      <c r="T141" s="203">
        <f>SUM(T142:T147)</f>
        <v>0</v>
      </c>
      <c r="AR141" s="204" t="s">
        <v>196</v>
      </c>
      <c r="AT141" s="205" t="s">
        <v>72</v>
      </c>
      <c r="AU141" s="205" t="s">
        <v>80</v>
      </c>
      <c r="AY141" s="204" t="s">
        <v>175</v>
      </c>
      <c r="BK141" s="206">
        <f>SUM(BK142:BK147)</f>
        <v>0</v>
      </c>
    </row>
    <row r="142" spans="1:65" s="2" customFormat="1" ht="21.75" customHeight="1">
      <c r="A142" s="33"/>
      <c r="B142" s="34"/>
      <c r="C142" s="209" t="s">
        <v>218</v>
      </c>
      <c r="D142" s="209" t="s">
        <v>177</v>
      </c>
      <c r="E142" s="210" t="s">
        <v>1315</v>
      </c>
      <c r="F142" s="211" t="s">
        <v>1316</v>
      </c>
      <c r="G142" s="212" t="s">
        <v>1282</v>
      </c>
      <c r="H142" s="213">
        <v>1</v>
      </c>
      <c r="I142" s="214"/>
      <c r="J142" s="215">
        <f t="shared" ref="J142:J147" si="0">ROUND(I142*H142,2)</f>
        <v>0</v>
      </c>
      <c r="K142" s="216"/>
      <c r="L142" s="38"/>
      <c r="M142" s="217" t="s">
        <v>1</v>
      </c>
      <c r="N142" s="218" t="s">
        <v>38</v>
      </c>
      <c r="O142" s="70"/>
      <c r="P142" s="219">
        <f t="shared" ref="P142:P147" si="1">O142*H142</f>
        <v>0</v>
      </c>
      <c r="Q142" s="219">
        <v>0</v>
      </c>
      <c r="R142" s="219">
        <f t="shared" ref="R142:R147" si="2">Q142*H142</f>
        <v>0</v>
      </c>
      <c r="S142" s="219">
        <v>0</v>
      </c>
      <c r="T142" s="220">
        <f t="shared" ref="T142:T147" si="3"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21" t="s">
        <v>1283</v>
      </c>
      <c r="AT142" s="221" t="s">
        <v>177</v>
      </c>
      <c r="AU142" s="221" t="s">
        <v>82</v>
      </c>
      <c r="AY142" s="16" t="s">
        <v>175</v>
      </c>
      <c r="BE142" s="222">
        <f t="shared" ref="BE142:BE147" si="4">IF(N142="základní",J142,0)</f>
        <v>0</v>
      </c>
      <c r="BF142" s="222">
        <f t="shared" ref="BF142:BF147" si="5">IF(N142="snížená",J142,0)</f>
        <v>0</v>
      </c>
      <c r="BG142" s="222">
        <f t="shared" ref="BG142:BG147" si="6">IF(N142="zákl. přenesená",J142,0)</f>
        <v>0</v>
      </c>
      <c r="BH142" s="222">
        <f t="shared" ref="BH142:BH147" si="7">IF(N142="sníž. přenesená",J142,0)</f>
        <v>0</v>
      </c>
      <c r="BI142" s="222">
        <f t="shared" ref="BI142:BI147" si="8">IF(N142="nulová",J142,0)</f>
        <v>0</v>
      </c>
      <c r="BJ142" s="16" t="s">
        <v>80</v>
      </c>
      <c r="BK142" s="222">
        <f t="shared" ref="BK142:BK147" si="9">ROUND(I142*H142,2)</f>
        <v>0</v>
      </c>
      <c r="BL142" s="16" t="s">
        <v>1283</v>
      </c>
      <c r="BM142" s="221" t="s">
        <v>1317</v>
      </c>
    </row>
    <row r="143" spans="1:65" s="2" customFormat="1" ht="33" customHeight="1">
      <c r="A143" s="33"/>
      <c r="B143" s="34"/>
      <c r="C143" s="209" t="s">
        <v>224</v>
      </c>
      <c r="D143" s="209" t="s">
        <v>177</v>
      </c>
      <c r="E143" s="210" t="s">
        <v>1318</v>
      </c>
      <c r="F143" s="211" t="s">
        <v>1319</v>
      </c>
      <c r="G143" s="212" t="s">
        <v>552</v>
      </c>
      <c r="H143" s="213">
        <v>1</v>
      </c>
      <c r="I143" s="214"/>
      <c r="J143" s="215">
        <f t="shared" si="0"/>
        <v>0</v>
      </c>
      <c r="K143" s="216"/>
      <c r="L143" s="38"/>
      <c r="M143" s="217" t="s">
        <v>1</v>
      </c>
      <c r="N143" s="218" t="s">
        <v>38</v>
      </c>
      <c r="O143" s="70"/>
      <c r="P143" s="219">
        <f t="shared" si="1"/>
        <v>0</v>
      </c>
      <c r="Q143" s="219">
        <v>0</v>
      </c>
      <c r="R143" s="219">
        <f t="shared" si="2"/>
        <v>0</v>
      </c>
      <c r="S143" s="219">
        <v>0</v>
      </c>
      <c r="T143" s="220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21" t="s">
        <v>1283</v>
      </c>
      <c r="AT143" s="221" t="s">
        <v>177</v>
      </c>
      <c r="AU143" s="221" t="s">
        <v>82</v>
      </c>
      <c r="AY143" s="16" t="s">
        <v>175</v>
      </c>
      <c r="BE143" s="222">
        <f t="shared" si="4"/>
        <v>0</v>
      </c>
      <c r="BF143" s="222">
        <f t="shared" si="5"/>
        <v>0</v>
      </c>
      <c r="BG143" s="222">
        <f t="shared" si="6"/>
        <v>0</v>
      </c>
      <c r="BH143" s="222">
        <f t="shared" si="7"/>
        <v>0</v>
      </c>
      <c r="BI143" s="222">
        <f t="shared" si="8"/>
        <v>0</v>
      </c>
      <c r="BJ143" s="16" t="s">
        <v>80</v>
      </c>
      <c r="BK143" s="222">
        <f t="shared" si="9"/>
        <v>0</v>
      </c>
      <c r="BL143" s="16" t="s">
        <v>1283</v>
      </c>
      <c r="BM143" s="221" t="s">
        <v>1320</v>
      </c>
    </row>
    <row r="144" spans="1:65" s="2" customFormat="1" ht="33" customHeight="1">
      <c r="A144" s="33"/>
      <c r="B144" s="34"/>
      <c r="C144" s="209" t="s">
        <v>228</v>
      </c>
      <c r="D144" s="209" t="s">
        <v>177</v>
      </c>
      <c r="E144" s="210" t="s">
        <v>1321</v>
      </c>
      <c r="F144" s="211" t="s">
        <v>1322</v>
      </c>
      <c r="G144" s="212" t="s">
        <v>552</v>
      </c>
      <c r="H144" s="213">
        <v>1</v>
      </c>
      <c r="I144" s="214"/>
      <c r="J144" s="215">
        <f t="shared" si="0"/>
        <v>0</v>
      </c>
      <c r="K144" s="216"/>
      <c r="L144" s="38"/>
      <c r="M144" s="217" t="s">
        <v>1</v>
      </c>
      <c r="N144" s="218" t="s">
        <v>38</v>
      </c>
      <c r="O144" s="70"/>
      <c r="P144" s="219">
        <f t="shared" si="1"/>
        <v>0</v>
      </c>
      <c r="Q144" s="219">
        <v>0</v>
      </c>
      <c r="R144" s="219">
        <f t="shared" si="2"/>
        <v>0</v>
      </c>
      <c r="S144" s="219">
        <v>0</v>
      </c>
      <c r="T144" s="220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21" t="s">
        <v>1283</v>
      </c>
      <c r="AT144" s="221" t="s">
        <v>177</v>
      </c>
      <c r="AU144" s="221" t="s">
        <v>82</v>
      </c>
      <c r="AY144" s="16" t="s">
        <v>175</v>
      </c>
      <c r="BE144" s="222">
        <f t="shared" si="4"/>
        <v>0</v>
      </c>
      <c r="BF144" s="222">
        <f t="shared" si="5"/>
        <v>0</v>
      </c>
      <c r="BG144" s="222">
        <f t="shared" si="6"/>
        <v>0</v>
      </c>
      <c r="BH144" s="222">
        <f t="shared" si="7"/>
        <v>0</v>
      </c>
      <c r="BI144" s="222">
        <f t="shared" si="8"/>
        <v>0</v>
      </c>
      <c r="BJ144" s="16" t="s">
        <v>80</v>
      </c>
      <c r="BK144" s="222">
        <f t="shared" si="9"/>
        <v>0</v>
      </c>
      <c r="BL144" s="16" t="s">
        <v>1283</v>
      </c>
      <c r="BM144" s="221" t="s">
        <v>1323</v>
      </c>
    </row>
    <row r="145" spans="1:65" s="2" customFormat="1" ht="16.5" customHeight="1">
      <c r="A145" s="33"/>
      <c r="B145" s="34"/>
      <c r="C145" s="209" t="s">
        <v>234</v>
      </c>
      <c r="D145" s="209" t="s">
        <v>177</v>
      </c>
      <c r="E145" s="210" t="s">
        <v>1324</v>
      </c>
      <c r="F145" s="211" t="s">
        <v>1325</v>
      </c>
      <c r="G145" s="212" t="s">
        <v>1282</v>
      </c>
      <c r="H145" s="213">
        <v>1</v>
      </c>
      <c r="I145" s="214"/>
      <c r="J145" s="215">
        <f t="shared" si="0"/>
        <v>0</v>
      </c>
      <c r="K145" s="216"/>
      <c r="L145" s="38"/>
      <c r="M145" s="217" t="s">
        <v>1</v>
      </c>
      <c r="N145" s="218" t="s">
        <v>38</v>
      </c>
      <c r="O145" s="70"/>
      <c r="P145" s="219">
        <f t="shared" si="1"/>
        <v>0</v>
      </c>
      <c r="Q145" s="219">
        <v>0</v>
      </c>
      <c r="R145" s="219">
        <f t="shared" si="2"/>
        <v>0</v>
      </c>
      <c r="S145" s="219">
        <v>0</v>
      </c>
      <c r="T145" s="220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21" t="s">
        <v>1283</v>
      </c>
      <c r="AT145" s="221" t="s">
        <v>177</v>
      </c>
      <c r="AU145" s="221" t="s">
        <v>82</v>
      </c>
      <c r="AY145" s="16" t="s">
        <v>175</v>
      </c>
      <c r="BE145" s="222">
        <f t="shared" si="4"/>
        <v>0</v>
      </c>
      <c r="BF145" s="222">
        <f t="shared" si="5"/>
        <v>0</v>
      </c>
      <c r="BG145" s="222">
        <f t="shared" si="6"/>
        <v>0</v>
      </c>
      <c r="BH145" s="222">
        <f t="shared" si="7"/>
        <v>0</v>
      </c>
      <c r="BI145" s="222">
        <f t="shared" si="8"/>
        <v>0</v>
      </c>
      <c r="BJ145" s="16" t="s">
        <v>80</v>
      </c>
      <c r="BK145" s="222">
        <f t="shared" si="9"/>
        <v>0</v>
      </c>
      <c r="BL145" s="16" t="s">
        <v>1283</v>
      </c>
      <c r="BM145" s="221" t="s">
        <v>1326</v>
      </c>
    </row>
    <row r="146" spans="1:65" s="2" customFormat="1" ht="16.5" customHeight="1">
      <c r="A146" s="33"/>
      <c r="B146" s="34"/>
      <c r="C146" s="209" t="s">
        <v>241</v>
      </c>
      <c r="D146" s="209" t="s">
        <v>177</v>
      </c>
      <c r="E146" s="210" t="s">
        <v>1327</v>
      </c>
      <c r="F146" s="211" t="s">
        <v>1328</v>
      </c>
      <c r="G146" s="212" t="s">
        <v>1282</v>
      </c>
      <c r="H146" s="213">
        <v>1</v>
      </c>
      <c r="I146" s="214"/>
      <c r="J146" s="215">
        <f t="shared" si="0"/>
        <v>0</v>
      </c>
      <c r="K146" s="216"/>
      <c r="L146" s="38"/>
      <c r="M146" s="217" t="s">
        <v>1</v>
      </c>
      <c r="N146" s="218" t="s">
        <v>38</v>
      </c>
      <c r="O146" s="70"/>
      <c r="P146" s="219">
        <f t="shared" si="1"/>
        <v>0</v>
      </c>
      <c r="Q146" s="219">
        <v>0</v>
      </c>
      <c r="R146" s="219">
        <f t="shared" si="2"/>
        <v>0</v>
      </c>
      <c r="S146" s="219">
        <v>0</v>
      </c>
      <c r="T146" s="220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21" t="s">
        <v>1283</v>
      </c>
      <c r="AT146" s="221" t="s">
        <v>177</v>
      </c>
      <c r="AU146" s="221" t="s">
        <v>82</v>
      </c>
      <c r="AY146" s="16" t="s">
        <v>175</v>
      </c>
      <c r="BE146" s="222">
        <f t="shared" si="4"/>
        <v>0</v>
      </c>
      <c r="BF146" s="222">
        <f t="shared" si="5"/>
        <v>0</v>
      </c>
      <c r="BG146" s="222">
        <f t="shared" si="6"/>
        <v>0</v>
      </c>
      <c r="BH146" s="222">
        <f t="shared" si="7"/>
        <v>0</v>
      </c>
      <c r="BI146" s="222">
        <f t="shared" si="8"/>
        <v>0</v>
      </c>
      <c r="BJ146" s="16" t="s">
        <v>80</v>
      </c>
      <c r="BK146" s="222">
        <f t="shared" si="9"/>
        <v>0</v>
      </c>
      <c r="BL146" s="16" t="s">
        <v>1283</v>
      </c>
      <c r="BM146" s="221" t="s">
        <v>1329</v>
      </c>
    </row>
    <row r="147" spans="1:65" s="2" customFormat="1" ht="16.5" customHeight="1">
      <c r="A147" s="33"/>
      <c r="B147" s="34"/>
      <c r="C147" s="209" t="s">
        <v>8</v>
      </c>
      <c r="D147" s="209" t="s">
        <v>177</v>
      </c>
      <c r="E147" s="210" t="s">
        <v>1330</v>
      </c>
      <c r="F147" s="211" t="s">
        <v>1331</v>
      </c>
      <c r="G147" s="212" t="s">
        <v>1282</v>
      </c>
      <c r="H147" s="213">
        <v>1</v>
      </c>
      <c r="I147" s="214"/>
      <c r="J147" s="215">
        <f t="shared" si="0"/>
        <v>0</v>
      </c>
      <c r="K147" s="216"/>
      <c r="L147" s="38"/>
      <c r="M147" s="260" t="s">
        <v>1</v>
      </c>
      <c r="N147" s="261" t="s">
        <v>38</v>
      </c>
      <c r="O147" s="262"/>
      <c r="P147" s="263">
        <f t="shared" si="1"/>
        <v>0</v>
      </c>
      <c r="Q147" s="263">
        <v>0</v>
      </c>
      <c r="R147" s="263">
        <f t="shared" si="2"/>
        <v>0</v>
      </c>
      <c r="S147" s="263">
        <v>0</v>
      </c>
      <c r="T147" s="264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21" t="s">
        <v>1283</v>
      </c>
      <c r="AT147" s="221" t="s">
        <v>177</v>
      </c>
      <c r="AU147" s="221" t="s">
        <v>82</v>
      </c>
      <c r="AY147" s="16" t="s">
        <v>175</v>
      </c>
      <c r="BE147" s="222">
        <f t="shared" si="4"/>
        <v>0</v>
      </c>
      <c r="BF147" s="222">
        <f t="shared" si="5"/>
        <v>0</v>
      </c>
      <c r="BG147" s="222">
        <f t="shared" si="6"/>
        <v>0</v>
      </c>
      <c r="BH147" s="222">
        <f t="shared" si="7"/>
        <v>0</v>
      </c>
      <c r="BI147" s="222">
        <f t="shared" si="8"/>
        <v>0</v>
      </c>
      <c r="BJ147" s="16" t="s">
        <v>80</v>
      </c>
      <c r="BK147" s="222">
        <f t="shared" si="9"/>
        <v>0</v>
      </c>
      <c r="BL147" s="16" t="s">
        <v>1283</v>
      </c>
      <c r="BM147" s="221" t="s">
        <v>1332</v>
      </c>
    </row>
    <row r="148" spans="1:65" s="2" customFormat="1" ht="6.95" customHeight="1">
      <c r="A148" s="33"/>
      <c r="B148" s="53"/>
      <c r="C148" s="54"/>
      <c r="D148" s="54"/>
      <c r="E148" s="54"/>
      <c r="F148" s="54"/>
      <c r="G148" s="54"/>
      <c r="H148" s="54"/>
      <c r="I148" s="158"/>
      <c r="J148" s="54"/>
      <c r="K148" s="54"/>
      <c r="L148" s="38"/>
      <c r="M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</row>
  </sheetData>
  <sheetProtection algorithmName="SHA-512" hashValue="O/NwdR5e+4jJ+pJbY6DJbwqLjGU+SRUmNdjF3m/aKrEuLHZwxOsL1XsOuJLgcdw8QYCrEzpPOr0azFnqAFrdVA==" saltValue="hm9gP6DfRA2XYv5zAeYu28zE1DhzMY6y/Y9MIUe6anZB1VpK/dqkeVshfrHjbOdccMNbWUO3VOdddtQw5au/PQ==" spinCount="100000" sheet="1" objects="1" scenarios="1" formatColumns="0" formatRows="0" autoFilter="0"/>
  <autoFilter ref="C125:K147" xr:uid="{00000000-0009-0000-0000-000004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8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6"/>
      <c r="C3" s="117"/>
      <c r="D3" s="117"/>
      <c r="E3" s="117"/>
      <c r="F3" s="117"/>
      <c r="G3" s="117"/>
      <c r="H3" s="19"/>
    </row>
    <row r="4" spans="1:8" s="1" customFormat="1" ht="24.95" customHeight="1">
      <c r="B4" s="19"/>
      <c r="C4" s="119" t="s">
        <v>1333</v>
      </c>
      <c r="H4" s="19"/>
    </row>
    <row r="5" spans="1:8" s="1" customFormat="1" ht="12" customHeight="1">
      <c r="B5" s="19"/>
      <c r="C5" s="265" t="s">
        <v>13</v>
      </c>
      <c r="D5" s="330" t="s">
        <v>14</v>
      </c>
      <c r="E5" s="323"/>
      <c r="F5" s="323"/>
      <c r="H5" s="19"/>
    </row>
    <row r="6" spans="1:8" s="1" customFormat="1" ht="36.950000000000003" customHeight="1">
      <c r="B6" s="19"/>
      <c r="C6" s="266" t="s">
        <v>16</v>
      </c>
      <c r="D6" s="334" t="s">
        <v>17</v>
      </c>
      <c r="E6" s="323"/>
      <c r="F6" s="323"/>
      <c r="H6" s="19"/>
    </row>
    <row r="7" spans="1:8" s="1" customFormat="1" ht="16.5" customHeight="1">
      <c r="B7" s="19"/>
      <c r="C7" s="121" t="s">
        <v>22</v>
      </c>
      <c r="D7" s="124" t="str">
        <f>'Rekapitulace stavby'!AN8</f>
        <v>30. 9. 2019</v>
      </c>
      <c r="H7" s="19"/>
    </row>
    <row r="8" spans="1:8" s="2" customFormat="1" ht="10.9" customHeight="1">
      <c r="A8" s="33"/>
      <c r="B8" s="38"/>
      <c r="C8" s="33"/>
      <c r="D8" s="33"/>
      <c r="E8" s="33"/>
      <c r="F8" s="33"/>
      <c r="G8" s="33"/>
      <c r="H8" s="38"/>
    </row>
    <row r="9" spans="1:8" s="11" customFormat="1" ht="29.25" customHeight="1">
      <c r="A9" s="180"/>
      <c r="B9" s="267"/>
      <c r="C9" s="268" t="s">
        <v>54</v>
      </c>
      <c r="D9" s="269" t="s">
        <v>55</v>
      </c>
      <c r="E9" s="269" t="s">
        <v>162</v>
      </c>
      <c r="F9" s="270" t="s">
        <v>1334</v>
      </c>
      <c r="G9" s="180"/>
      <c r="H9" s="267"/>
    </row>
    <row r="10" spans="1:8" s="2" customFormat="1" ht="26.45" customHeight="1">
      <c r="A10" s="33"/>
      <c r="B10" s="38"/>
      <c r="C10" s="271" t="s">
        <v>1335</v>
      </c>
      <c r="D10" s="271" t="s">
        <v>84</v>
      </c>
      <c r="E10" s="33"/>
      <c r="F10" s="33"/>
      <c r="G10" s="33"/>
      <c r="H10" s="38"/>
    </row>
    <row r="11" spans="1:8" s="2" customFormat="1" ht="16.899999999999999" customHeight="1">
      <c r="A11" s="33"/>
      <c r="B11" s="38"/>
      <c r="C11" s="272" t="s">
        <v>96</v>
      </c>
      <c r="D11" s="273" t="s">
        <v>97</v>
      </c>
      <c r="E11" s="274" t="s">
        <v>1</v>
      </c>
      <c r="F11" s="275">
        <v>521.4</v>
      </c>
      <c r="G11" s="33"/>
      <c r="H11" s="38"/>
    </row>
    <row r="12" spans="1:8" s="2" customFormat="1" ht="16.899999999999999" customHeight="1">
      <c r="A12" s="33"/>
      <c r="B12" s="38"/>
      <c r="C12" s="276" t="s">
        <v>96</v>
      </c>
      <c r="D12" s="276" t="s">
        <v>98</v>
      </c>
      <c r="E12" s="16" t="s">
        <v>1</v>
      </c>
      <c r="F12" s="277">
        <v>521.4</v>
      </c>
      <c r="G12" s="33"/>
      <c r="H12" s="38"/>
    </row>
    <row r="13" spans="1:8" s="2" customFormat="1" ht="16.899999999999999" customHeight="1">
      <c r="A13" s="33"/>
      <c r="B13" s="38"/>
      <c r="C13" s="278" t="s">
        <v>1336</v>
      </c>
      <c r="D13" s="33"/>
      <c r="E13" s="33"/>
      <c r="F13" s="33"/>
      <c r="G13" s="33"/>
      <c r="H13" s="38"/>
    </row>
    <row r="14" spans="1:8" s="2" customFormat="1" ht="22.5">
      <c r="A14" s="33"/>
      <c r="B14" s="38"/>
      <c r="C14" s="276" t="s">
        <v>1131</v>
      </c>
      <c r="D14" s="276" t="s">
        <v>1132</v>
      </c>
      <c r="E14" s="16" t="s">
        <v>272</v>
      </c>
      <c r="F14" s="277">
        <v>728.76</v>
      </c>
      <c r="G14" s="33"/>
      <c r="H14" s="38"/>
    </row>
    <row r="15" spans="1:8" s="2" customFormat="1" ht="16.899999999999999" customHeight="1">
      <c r="A15" s="33"/>
      <c r="B15" s="38"/>
      <c r="C15" s="276" t="s">
        <v>743</v>
      </c>
      <c r="D15" s="276" t="s">
        <v>744</v>
      </c>
      <c r="E15" s="16" t="s">
        <v>272</v>
      </c>
      <c r="F15" s="277">
        <v>3330.92</v>
      </c>
      <c r="G15" s="33"/>
      <c r="H15" s="38"/>
    </row>
    <row r="16" spans="1:8" s="2" customFormat="1" ht="16.899999999999999" customHeight="1">
      <c r="A16" s="33"/>
      <c r="B16" s="38"/>
      <c r="C16" s="276" t="s">
        <v>747</v>
      </c>
      <c r="D16" s="276" t="s">
        <v>748</v>
      </c>
      <c r="E16" s="16" t="s">
        <v>272</v>
      </c>
      <c r="F16" s="277">
        <v>29978.28</v>
      </c>
      <c r="G16" s="33"/>
      <c r="H16" s="38"/>
    </row>
    <row r="17" spans="1:8" s="2" customFormat="1" ht="16.899999999999999" customHeight="1">
      <c r="A17" s="33"/>
      <c r="B17" s="38"/>
      <c r="C17" s="272" t="s">
        <v>99</v>
      </c>
      <c r="D17" s="273" t="s">
        <v>100</v>
      </c>
      <c r="E17" s="274" t="s">
        <v>1</v>
      </c>
      <c r="F17" s="275">
        <v>207.36</v>
      </c>
      <c r="G17" s="33"/>
      <c r="H17" s="38"/>
    </row>
    <row r="18" spans="1:8" s="2" customFormat="1" ht="16.899999999999999" customHeight="1">
      <c r="A18" s="33"/>
      <c r="B18" s="38"/>
      <c r="C18" s="276" t="s">
        <v>99</v>
      </c>
      <c r="D18" s="276" t="s">
        <v>101</v>
      </c>
      <c r="E18" s="16" t="s">
        <v>1</v>
      </c>
      <c r="F18" s="277">
        <v>207.36</v>
      </c>
      <c r="G18" s="33"/>
      <c r="H18" s="38"/>
    </row>
    <row r="19" spans="1:8" s="2" customFormat="1" ht="16.899999999999999" customHeight="1">
      <c r="A19" s="33"/>
      <c r="B19" s="38"/>
      <c r="C19" s="278" t="s">
        <v>1336</v>
      </c>
      <c r="D19" s="33"/>
      <c r="E19" s="33"/>
      <c r="F19" s="33"/>
      <c r="G19" s="33"/>
      <c r="H19" s="38"/>
    </row>
    <row r="20" spans="1:8" s="2" customFormat="1" ht="22.5">
      <c r="A20" s="33"/>
      <c r="B20" s="38"/>
      <c r="C20" s="276" t="s">
        <v>1131</v>
      </c>
      <c r="D20" s="276" t="s">
        <v>1132</v>
      </c>
      <c r="E20" s="16" t="s">
        <v>272</v>
      </c>
      <c r="F20" s="277">
        <v>728.76</v>
      </c>
      <c r="G20" s="33"/>
      <c r="H20" s="38"/>
    </row>
    <row r="21" spans="1:8" s="2" customFormat="1" ht="16.899999999999999" customHeight="1">
      <c r="A21" s="33"/>
      <c r="B21" s="38"/>
      <c r="C21" s="276" t="s">
        <v>1111</v>
      </c>
      <c r="D21" s="276" t="s">
        <v>1112</v>
      </c>
      <c r="E21" s="16" t="s">
        <v>272</v>
      </c>
      <c r="F21" s="277">
        <v>1308.51</v>
      </c>
      <c r="G21" s="33"/>
      <c r="H21" s="38"/>
    </row>
    <row r="22" spans="1:8" s="2" customFormat="1" ht="16.899999999999999" customHeight="1">
      <c r="A22" s="33"/>
      <c r="B22" s="38"/>
      <c r="C22" s="276" t="s">
        <v>1116</v>
      </c>
      <c r="D22" s="276" t="s">
        <v>1117</v>
      </c>
      <c r="E22" s="16" t="s">
        <v>272</v>
      </c>
      <c r="F22" s="277">
        <v>11776.59</v>
      </c>
      <c r="G22" s="33"/>
      <c r="H22" s="38"/>
    </row>
    <row r="23" spans="1:8" s="2" customFormat="1" ht="16.899999999999999" customHeight="1">
      <c r="A23" s="33"/>
      <c r="B23" s="38"/>
      <c r="C23" s="272" t="s">
        <v>103</v>
      </c>
      <c r="D23" s="273" t="s">
        <v>104</v>
      </c>
      <c r="E23" s="274" t="s">
        <v>1</v>
      </c>
      <c r="F23" s="275">
        <v>2809.52</v>
      </c>
      <c r="G23" s="33"/>
      <c r="H23" s="38"/>
    </row>
    <row r="24" spans="1:8" s="2" customFormat="1" ht="16.899999999999999" customHeight="1">
      <c r="A24" s="33"/>
      <c r="B24" s="38"/>
      <c r="C24" s="276" t="s">
        <v>103</v>
      </c>
      <c r="D24" s="276" t="s">
        <v>1129</v>
      </c>
      <c r="E24" s="16" t="s">
        <v>1</v>
      </c>
      <c r="F24" s="277">
        <v>2809.52</v>
      </c>
      <c r="G24" s="33"/>
      <c r="H24" s="38"/>
    </row>
    <row r="25" spans="1:8" s="2" customFormat="1" ht="16.899999999999999" customHeight="1">
      <c r="A25" s="33"/>
      <c r="B25" s="38"/>
      <c r="C25" s="278" t="s">
        <v>1336</v>
      </c>
      <c r="D25" s="33"/>
      <c r="E25" s="33"/>
      <c r="F25" s="33"/>
      <c r="G25" s="33"/>
      <c r="H25" s="38"/>
    </row>
    <row r="26" spans="1:8" s="2" customFormat="1" ht="22.5">
      <c r="A26" s="33"/>
      <c r="B26" s="38"/>
      <c r="C26" s="276" t="s">
        <v>753</v>
      </c>
      <c r="D26" s="276" t="s">
        <v>754</v>
      </c>
      <c r="E26" s="16" t="s">
        <v>272</v>
      </c>
      <c r="F26" s="277">
        <v>2809.52</v>
      </c>
      <c r="G26" s="33"/>
      <c r="H26" s="38"/>
    </row>
    <row r="27" spans="1:8" s="2" customFormat="1" ht="16.899999999999999" customHeight="1">
      <c r="A27" s="33"/>
      <c r="B27" s="38"/>
      <c r="C27" s="276" t="s">
        <v>743</v>
      </c>
      <c r="D27" s="276" t="s">
        <v>744</v>
      </c>
      <c r="E27" s="16" t="s">
        <v>272</v>
      </c>
      <c r="F27" s="277">
        <v>3330.92</v>
      </c>
      <c r="G27" s="33"/>
      <c r="H27" s="38"/>
    </row>
    <row r="28" spans="1:8" s="2" customFormat="1" ht="16.899999999999999" customHeight="1">
      <c r="A28" s="33"/>
      <c r="B28" s="38"/>
      <c r="C28" s="276" t="s">
        <v>747</v>
      </c>
      <c r="D28" s="276" t="s">
        <v>748</v>
      </c>
      <c r="E28" s="16" t="s">
        <v>272</v>
      </c>
      <c r="F28" s="277">
        <v>29978.28</v>
      </c>
      <c r="G28" s="33"/>
      <c r="H28" s="38"/>
    </row>
    <row r="29" spans="1:8" s="2" customFormat="1" ht="16.899999999999999" customHeight="1">
      <c r="A29" s="33"/>
      <c r="B29" s="38"/>
      <c r="C29" s="272" t="s">
        <v>106</v>
      </c>
      <c r="D29" s="273" t="s">
        <v>107</v>
      </c>
      <c r="E29" s="274" t="s">
        <v>1</v>
      </c>
      <c r="F29" s="275">
        <v>1101.1500000000001</v>
      </c>
      <c r="G29" s="33"/>
      <c r="H29" s="38"/>
    </row>
    <row r="30" spans="1:8" s="2" customFormat="1" ht="16.899999999999999" customHeight="1">
      <c r="A30" s="33"/>
      <c r="B30" s="38"/>
      <c r="C30" s="276" t="s">
        <v>106</v>
      </c>
      <c r="D30" s="276" t="s">
        <v>1138</v>
      </c>
      <c r="E30" s="16" t="s">
        <v>1</v>
      </c>
      <c r="F30" s="277">
        <v>1101.1500000000001</v>
      </c>
      <c r="G30" s="33"/>
      <c r="H30" s="38"/>
    </row>
    <row r="31" spans="1:8" s="2" customFormat="1" ht="16.899999999999999" customHeight="1">
      <c r="A31" s="33"/>
      <c r="B31" s="38"/>
      <c r="C31" s="278" t="s">
        <v>1336</v>
      </c>
      <c r="D31" s="33"/>
      <c r="E31" s="33"/>
      <c r="F31" s="33"/>
      <c r="G31" s="33"/>
      <c r="H31" s="38"/>
    </row>
    <row r="32" spans="1:8" s="2" customFormat="1" ht="16.899999999999999" customHeight="1">
      <c r="A32" s="33"/>
      <c r="B32" s="38"/>
      <c r="C32" s="276" t="s">
        <v>1135</v>
      </c>
      <c r="D32" s="276" t="s">
        <v>1136</v>
      </c>
      <c r="E32" s="16" t="s">
        <v>272</v>
      </c>
      <c r="F32" s="277">
        <v>1101.1500000000001</v>
      </c>
      <c r="G32" s="33"/>
      <c r="H32" s="38"/>
    </row>
    <row r="33" spans="1:8" s="2" customFormat="1" ht="16.899999999999999" customHeight="1">
      <c r="A33" s="33"/>
      <c r="B33" s="38"/>
      <c r="C33" s="276" t="s">
        <v>1111</v>
      </c>
      <c r="D33" s="276" t="s">
        <v>1112</v>
      </c>
      <c r="E33" s="16" t="s">
        <v>272</v>
      </c>
      <c r="F33" s="277">
        <v>1308.51</v>
      </c>
      <c r="G33" s="33"/>
      <c r="H33" s="38"/>
    </row>
    <row r="34" spans="1:8" s="2" customFormat="1" ht="16.899999999999999" customHeight="1">
      <c r="A34" s="33"/>
      <c r="B34" s="38"/>
      <c r="C34" s="276" t="s">
        <v>1116</v>
      </c>
      <c r="D34" s="276" t="s">
        <v>1117</v>
      </c>
      <c r="E34" s="16" t="s">
        <v>272</v>
      </c>
      <c r="F34" s="277">
        <v>11776.59</v>
      </c>
      <c r="G34" s="33"/>
      <c r="H34" s="38"/>
    </row>
    <row r="35" spans="1:8" s="2" customFormat="1" ht="16.899999999999999" customHeight="1">
      <c r="A35" s="33"/>
      <c r="B35" s="38"/>
      <c r="C35" s="272" t="s">
        <v>109</v>
      </c>
      <c r="D35" s="273" t="s">
        <v>110</v>
      </c>
      <c r="E35" s="274" t="s">
        <v>1</v>
      </c>
      <c r="F35" s="275">
        <v>1037</v>
      </c>
      <c r="G35" s="33"/>
      <c r="H35" s="38"/>
    </row>
    <row r="36" spans="1:8" s="2" customFormat="1" ht="16.899999999999999" customHeight="1">
      <c r="A36" s="33"/>
      <c r="B36" s="38"/>
      <c r="C36" s="276" t="s">
        <v>1</v>
      </c>
      <c r="D36" s="276" t="s">
        <v>402</v>
      </c>
      <c r="E36" s="16" t="s">
        <v>1</v>
      </c>
      <c r="F36" s="277">
        <v>302</v>
      </c>
      <c r="G36" s="33"/>
      <c r="H36" s="38"/>
    </row>
    <row r="37" spans="1:8" s="2" customFormat="1" ht="16.899999999999999" customHeight="1">
      <c r="A37" s="33"/>
      <c r="B37" s="38"/>
      <c r="C37" s="276" t="s">
        <v>1</v>
      </c>
      <c r="D37" s="276" t="s">
        <v>403</v>
      </c>
      <c r="E37" s="16" t="s">
        <v>1</v>
      </c>
      <c r="F37" s="277">
        <v>735</v>
      </c>
      <c r="G37" s="33"/>
      <c r="H37" s="38"/>
    </row>
    <row r="38" spans="1:8" s="2" customFormat="1" ht="16.899999999999999" customHeight="1">
      <c r="A38" s="33"/>
      <c r="B38" s="38"/>
      <c r="C38" s="276" t="s">
        <v>109</v>
      </c>
      <c r="D38" s="276" t="s">
        <v>223</v>
      </c>
      <c r="E38" s="16" t="s">
        <v>1</v>
      </c>
      <c r="F38" s="277">
        <v>1037</v>
      </c>
      <c r="G38" s="33"/>
      <c r="H38" s="38"/>
    </row>
    <row r="39" spans="1:8" s="2" customFormat="1" ht="16.899999999999999" customHeight="1">
      <c r="A39" s="33"/>
      <c r="B39" s="38"/>
      <c r="C39" s="278" t="s">
        <v>1336</v>
      </c>
      <c r="D39" s="33"/>
      <c r="E39" s="33"/>
      <c r="F39" s="33"/>
      <c r="G39" s="33"/>
      <c r="H39" s="38"/>
    </row>
    <row r="40" spans="1:8" s="2" customFormat="1" ht="16.899999999999999" customHeight="1">
      <c r="A40" s="33"/>
      <c r="B40" s="38"/>
      <c r="C40" s="276" t="s">
        <v>399</v>
      </c>
      <c r="D40" s="276" t="s">
        <v>400</v>
      </c>
      <c r="E40" s="16" t="s">
        <v>180</v>
      </c>
      <c r="F40" s="277">
        <v>1037</v>
      </c>
      <c r="G40" s="33"/>
      <c r="H40" s="38"/>
    </row>
    <row r="41" spans="1:8" s="2" customFormat="1" ht="16.899999999999999" customHeight="1">
      <c r="A41" s="33"/>
      <c r="B41" s="38"/>
      <c r="C41" s="276" t="s">
        <v>405</v>
      </c>
      <c r="D41" s="276" t="s">
        <v>406</v>
      </c>
      <c r="E41" s="16" t="s">
        <v>180</v>
      </c>
      <c r="F41" s="277">
        <v>854.48800000000006</v>
      </c>
      <c r="G41" s="33"/>
      <c r="H41" s="38"/>
    </row>
    <row r="42" spans="1:8" s="2" customFormat="1" ht="16.899999999999999" customHeight="1">
      <c r="A42" s="33"/>
      <c r="B42" s="38"/>
      <c r="C42" s="276" t="s">
        <v>410</v>
      </c>
      <c r="D42" s="276" t="s">
        <v>411</v>
      </c>
      <c r="E42" s="16" t="s">
        <v>180</v>
      </c>
      <c r="F42" s="277">
        <v>213.62200000000001</v>
      </c>
      <c r="G42" s="33"/>
      <c r="H42" s="38"/>
    </row>
    <row r="43" spans="1:8" s="2" customFormat="1" ht="16.899999999999999" customHeight="1">
      <c r="A43" s="33"/>
      <c r="B43" s="38"/>
      <c r="C43" s="272" t="s">
        <v>112</v>
      </c>
      <c r="D43" s="273" t="s">
        <v>113</v>
      </c>
      <c r="E43" s="274" t="s">
        <v>1</v>
      </c>
      <c r="F43" s="275">
        <v>50</v>
      </c>
      <c r="G43" s="33"/>
      <c r="H43" s="38"/>
    </row>
    <row r="44" spans="1:8" s="2" customFormat="1" ht="16.899999999999999" customHeight="1">
      <c r="A44" s="33"/>
      <c r="B44" s="38"/>
      <c r="C44" s="276" t="s">
        <v>112</v>
      </c>
      <c r="D44" s="276" t="s">
        <v>114</v>
      </c>
      <c r="E44" s="16" t="s">
        <v>1</v>
      </c>
      <c r="F44" s="277">
        <v>50</v>
      </c>
      <c r="G44" s="33"/>
      <c r="H44" s="38"/>
    </row>
    <row r="45" spans="1:8" s="2" customFormat="1" ht="16.899999999999999" customHeight="1">
      <c r="A45" s="33"/>
      <c r="B45" s="38"/>
      <c r="C45" s="278" t="s">
        <v>1336</v>
      </c>
      <c r="D45" s="33"/>
      <c r="E45" s="33"/>
      <c r="F45" s="33"/>
      <c r="G45" s="33"/>
      <c r="H45" s="38"/>
    </row>
    <row r="46" spans="1:8" s="2" customFormat="1" ht="16.899999999999999" customHeight="1">
      <c r="A46" s="33"/>
      <c r="B46" s="38"/>
      <c r="C46" s="276" t="s">
        <v>1068</v>
      </c>
      <c r="D46" s="276" t="s">
        <v>1069</v>
      </c>
      <c r="E46" s="16" t="s">
        <v>180</v>
      </c>
      <c r="F46" s="277">
        <v>50</v>
      </c>
      <c r="G46" s="33"/>
      <c r="H46" s="38"/>
    </row>
    <row r="47" spans="1:8" s="2" customFormat="1" ht="16.899999999999999" customHeight="1">
      <c r="A47" s="33"/>
      <c r="B47" s="38"/>
      <c r="C47" s="276" t="s">
        <v>535</v>
      </c>
      <c r="D47" s="276" t="s">
        <v>536</v>
      </c>
      <c r="E47" s="16" t="s">
        <v>272</v>
      </c>
      <c r="F47" s="277">
        <v>368.1</v>
      </c>
      <c r="G47" s="33"/>
      <c r="H47" s="38"/>
    </row>
    <row r="48" spans="1:8" s="2" customFormat="1" ht="16.899999999999999" customHeight="1">
      <c r="A48" s="33"/>
      <c r="B48" s="38"/>
      <c r="C48" s="272" t="s">
        <v>116</v>
      </c>
      <c r="D48" s="273" t="s">
        <v>117</v>
      </c>
      <c r="E48" s="274" t="s">
        <v>1</v>
      </c>
      <c r="F48" s="275">
        <v>1060</v>
      </c>
      <c r="G48" s="33"/>
      <c r="H48" s="38"/>
    </row>
    <row r="49" spans="1:8" s="2" customFormat="1" ht="16.899999999999999" customHeight="1">
      <c r="A49" s="33"/>
      <c r="B49" s="38"/>
      <c r="C49" s="276" t="s">
        <v>116</v>
      </c>
      <c r="D49" s="276" t="s">
        <v>426</v>
      </c>
      <c r="E49" s="16" t="s">
        <v>1</v>
      </c>
      <c r="F49" s="277">
        <v>1060</v>
      </c>
      <c r="G49" s="33"/>
      <c r="H49" s="38"/>
    </row>
    <row r="50" spans="1:8" s="2" customFormat="1" ht="16.899999999999999" customHeight="1">
      <c r="A50" s="33"/>
      <c r="B50" s="38"/>
      <c r="C50" s="278" t="s">
        <v>1336</v>
      </c>
      <c r="D50" s="33"/>
      <c r="E50" s="33"/>
      <c r="F50" s="33"/>
      <c r="G50" s="33"/>
      <c r="H50" s="38"/>
    </row>
    <row r="51" spans="1:8" s="2" customFormat="1" ht="16.899999999999999" customHeight="1">
      <c r="A51" s="33"/>
      <c r="B51" s="38"/>
      <c r="C51" s="276" t="s">
        <v>423</v>
      </c>
      <c r="D51" s="276" t="s">
        <v>424</v>
      </c>
      <c r="E51" s="16" t="s">
        <v>180</v>
      </c>
      <c r="F51" s="277">
        <v>1070</v>
      </c>
      <c r="G51" s="33"/>
      <c r="H51" s="38"/>
    </row>
    <row r="52" spans="1:8" s="2" customFormat="1" ht="16.899999999999999" customHeight="1">
      <c r="A52" s="33"/>
      <c r="B52" s="38"/>
      <c r="C52" s="276" t="s">
        <v>433</v>
      </c>
      <c r="D52" s="276" t="s">
        <v>434</v>
      </c>
      <c r="E52" s="16" t="s">
        <v>180</v>
      </c>
      <c r="F52" s="277">
        <v>218.36</v>
      </c>
      <c r="G52" s="33"/>
      <c r="H52" s="38"/>
    </row>
    <row r="53" spans="1:8" s="2" customFormat="1" ht="16.899999999999999" customHeight="1">
      <c r="A53" s="33"/>
      <c r="B53" s="38"/>
      <c r="C53" s="276" t="s">
        <v>428</v>
      </c>
      <c r="D53" s="276" t="s">
        <v>429</v>
      </c>
      <c r="E53" s="16" t="s">
        <v>180</v>
      </c>
      <c r="F53" s="277">
        <v>873.44</v>
      </c>
      <c r="G53" s="33"/>
      <c r="H53" s="38"/>
    </row>
    <row r="54" spans="1:8" s="2" customFormat="1" ht="16.899999999999999" customHeight="1">
      <c r="A54" s="33"/>
      <c r="B54" s="38"/>
      <c r="C54" s="272" t="s">
        <v>120</v>
      </c>
      <c r="D54" s="273" t="s">
        <v>121</v>
      </c>
      <c r="E54" s="274" t="s">
        <v>1</v>
      </c>
      <c r="F54" s="275">
        <v>3300</v>
      </c>
      <c r="G54" s="33"/>
      <c r="H54" s="38"/>
    </row>
    <row r="55" spans="1:8" s="2" customFormat="1" ht="16.899999999999999" customHeight="1">
      <c r="A55" s="33"/>
      <c r="B55" s="38"/>
      <c r="C55" s="276" t="s">
        <v>120</v>
      </c>
      <c r="D55" s="276" t="s">
        <v>311</v>
      </c>
      <c r="E55" s="16" t="s">
        <v>1</v>
      </c>
      <c r="F55" s="277">
        <v>3300</v>
      </c>
      <c r="G55" s="33"/>
      <c r="H55" s="38"/>
    </row>
    <row r="56" spans="1:8" s="2" customFormat="1" ht="16.899999999999999" customHeight="1">
      <c r="A56" s="33"/>
      <c r="B56" s="38"/>
      <c r="C56" s="278" t="s">
        <v>1336</v>
      </c>
      <c r="D56" s="33"/>
      <c r="E56" s="33"/>
      <c r="F56" s="33"/>
      <c r="G56" s="33"/>
      <c r="H56" s="38"/>
    </row>
    <row r="57" spans="1:8" s="2" customFormat="1" ht="16.899999999999999" customHeight="1">
      <c r="A57" s="33"/>
      <c r="B57" s="38"/>
      <c r="C57" s="276" t="s">
        <v>291</v>
      </c>
      <c r="D57" s="276" t="s">
        <v>292</v>
      </c>
      <c r="E57" s="16" t="s">
        <v>180</v>
      </c>
      <c r="F57" s="277">
        <v>3300</v>
      </c>
      <c r="G57" s="33"/>
      <c r="H57" s="38"/>
    </row>
    <row r="58" spans="1:8" s="2" customFormat="1" ht="16.899999999999999" customHeight="1">
      <c r="A58" s="33"/>
      <c r="B58" s="38"/>
      <c r="C58" s="276" t="s">
        <v>298</v>
      </c>
      <c r="D58" s="276" t="s">
        <v>299</v>
      </c>
      <c r="E58" s="16" t="s">
        <v>244</v>
      </c>
      <c r="F58" s="277">
        <v>990</v>
      </c>
      <c r="G58" s="33"/>
      <c r="H58" s="38"/>
    </row>
    <row r="59" spans="1:8" s="2" customFormat="1" ht="16.899999999999999" customHeight="1">
      <c r="A59" s="33"/>
      <c r="B59" s="38"/>
      <c r="C59" s="276" t="s">
        <v>313</v>
      </c>
      <c r="D59" s="276" t="s">
        <v>314</v>
      </c>
      <c r="E59" s="16" t="s">
        <v>180</v>
      </c>
      <c r="F59" s="277">
        <v>3300</v>
      </c>
      <c r="G59" s="33"/>
      <c r="H59" s="38"/>
    </row>
    <row r="60" spans="1:8" s="2" customFormat="1" ht="16.899999999999999" customHeight="1">
      <c r="A60" s="33"/>
      <c r="B60" s="38"/>
      <c r="C60" s="276" t="s">
        <v>317</v>
      </c>
      <c r="D60" s="276" t="s">
        <v>318</v>
      </c>
      <c r="E60" s="16" t="s">
        <v>180</v>
      </c>
      <c r="F60" s="277">
        <v>3300</v>
      </c>
      <c r="G60" s="33"/>
      <c r="H60" s="38"/>
    </row>
    <row r="61" spans="1:8" s="2" customFormat="1" ht="22.5">
      <c r="A61" s="33"/>
      <c r="B61" s="38"/>
      <c r="C61" s="276" t="s">
        <v>321</v>
      </c>
      <c r="D61" s="276" t="s">
        <v>322</v>
      </c>
      <c r="E61" s="16" t="s">
        <v>180</v>
      </c>
      <c r="F61" s="277">
        <v>3630</v>
      </c>
      <c r="G61" s="33"/>
      <c r="H61" s="38"/>
    </row>
    <row r="62" spans="1:8" s="2" customFormat="1" ht="16.899999999999999" customHeight="1">
      <c r="A62" s="33"/>
      <c r="B62" s="38"/>
      <c r="C62" s="272" t="s">
        <v>124</v>
      </c>
      <c r="D62" s="273" t="s">
        <v>125</v>
      </c>
      <c r="E62" s="274" t="s">
        <v>1</v>
      </c>
      <c r="F62" s="275">
        <v>687</v>
      </c>
      <c r="G62" s="33"/>
      <c r="H62" s="38"/>
    </row>
    <row r="63" spans="1:8" s="2" customFormat="1" ht="16.899999999999999" customHeight="1">
      <c r="A63" s="33"/>
      <c r="B63" s="38"/>
      <c r="C63" s="276" t="s">
        <v>124</v>
      </c>
      <c r="D63" s="276" t="s">
        <v>529</v>
      </c>
      <c r="E63" s="16" t="s">
        <v>1</v>
      </c>
      <c r="F63" s="277">
        <v>687</v>
      </c>
      <c r="G63" s="33"/>
      <c r="H63" s="38"/>
    </row>
    <row r="64" spans="1:8" s="2" customFormat="1" ht="16.899999999999999" customHeight="1">
      <c r="A64" s="33"/>
      <c r="B64" s="38"/>
      <c r="C64" s="278" t="s">
        <v>1336</v>
      </c>
      <c r="D64" s="33"/>
      <c r="E64" s="33"/>
      <c r="F64" s="33"/>
      <c r="G64" s="33"/>
      <c r="H64" s="38"/>
    </row>
    <row r="65" spans="1:8" s="2" customFormat="1" ht="22.5">
      <c r="A65" s="33"/>
      <c r="B65" s="38"/>
      <c r="C65" s="276" t="s">
        <v>526</v>
      </c>
      <c r="D65" s="276" t="s">
        <v>527</v>
      </c>
      <c r="E65" s="16" t="s">
        <v>180</v>
      </c>
      <c r="F65" s="277">
        <v>687</v>
      </c>
      <c r="G65" s="33"/>
      <c r="H65" s="38"/>
    </row>
    <row r="66" spans="1:8" s="2" customFormat="1" ht="22.5">
      <c r="A66" s="33"/>
      <c r="B66" s="38"/>
      <c r="C66" s="276" t="s">
        <v>1082</v>
      </c>
      <c r="D66" s="276" t="s">
        <v>1083</v>
      </c>
      <c r="E66" s="16" t="s">
        <v>180</v>
      </c>
      <c r="F66" s="277">
        <v>687</v>
      </c>
      <c r="G66" s="33"/>
      <c r="H66" s="38"/>
    </row>
    <row r="67" spans="1:8" s="2" customFormat="1" ht="22.5">
      <c r="A67" s="33"/>
      <c r="B67" s="38"/>
      <c r="C67" s="276" t="s">
        <v>1096</v>
      </c>
      <c r="D67" s="276" t="s">
        <v>1097</v>
      </c>
      <c r="E67" s="16" t="s">
        <v>180</v>
      </c>
      <c r="F67" s="277">
        <v>4627</v>
      </c>
      <c r="G67" s="33"/>
      <c r="H67" s="38"/>
    </row>
    <row r="68" spans="1:8" s="2" customFormat="1" ht="16.899999999999999" customHeight="1">
      <c r="A68" s="33"/>
      <c r="B68" s="38"/>
      <c r="C68" s="276" t="s">
        <v>1101</v>
      </c>
      <c r="D68" s="276" t="s">
        <v>1102</v>
      </c>
      <c r="E68" s="16" t="s">
        <v>180</v>
      </c>
      <c r="F68" s="277">
        <v>4627</v>
      </c>
      <c r="G68" s="33"/>
      <c r="H68" s="38"/>
    </row>
    <row r="69" spans="1:8" s="2" customFormat="1" ht="16.899999999999999" customHeight="1">
      <c r="A69" s="33"/>
      <c r="B69" s="38"/>
      <c r="C69" s="276" t="s">
        <v>1105</v>
      </c>
      <c r="D69" s="276" t="s">
        <v>1106</v>
      </c>
      <c r="E69" s="16" t="s">
        <v>180</v>
      </c>
      <c r="F69" s="277">
        <v>4627</v>
      </c>
      <c r="G69" s="33"/>
      <c r="H69" s="38"/>
    </row>
    <row r="70" spans="1:8" s="2" customFormat="1" ht="16.899999999999999" customHeight="1">
      <c r="A70" s="33"/>
      <c r="B70" s="38"/>
      <c r="C70" s="272" t="s">
        <v>128</v>
      </c>
      <c r="D70" s="273" t="s">
        <v>129</v>
      </c>
      <c r="E70" s="274" t="s">
        <v>1</v>
      </c>
      <c r="F70" s="275">
        <v>3940</v>
      </c>
      <c r="G70" s="33"/>
      <c r="H70" s="38"/>
    </row>
    <row r="71" spans="1:8" s="2" customFormat="1" ht="16.899999999999999" customHeight="1">
      <c r="A71" s="33"/>
      <c r="B71" s="38"/>
      <c r="C71" s="276" t="s">
        <v>128</v>
      </c>
      <c r="D71" s="276" t="s">
        <v>1066</v>
      </c>
      <c r="E71" s="16" t="s">
        <v>1</v>
      </c>
      <c r="F71" s="277">
        <v>3940</v>
      </c>
      <c r="G71" s="33"/>
      <c r="H71" s="38"/>
    </row>
    <row r="72" spans="1:8" s="2" customFormat="1" ht="16.899999999999999" customHeight="1">
      <c r="A72" s="33"/>
      <c r="B72" s="38"/>
      <c r="C72" s="278" t="s">
        <v>1336</v>
      </c>
      <c r="D72" s="33"/>
      <c r="E72" s="33"/>
      <c r="F72" s="33"/>
      <c r="G72" s="33"/>
      <c r="H72" s="38"/>
    </row>
    <row r="73" spans="1:8" s="2" customFormat="1" ht="22.5">
      <c r="A73" s="33"/>
      <c r="B73" s="38"/>
      <c r="C73" s="276" t="s">
        <v>1063</v>
      </c>
      <c r="D73" s="276" t="s">
        <v>1064</v>
      </c>
      <c r="E73" s="16" t="s">
        <v>180</v>
      </c>
      <c r="F73" s="277">
        <v>3940</v>
      </c>
      <c r="G73" s="33"/>
      <c r="H73" s="38"/>
    </row>
    <row r="74" spans="1:8" s="2" customFormat="1" ht="16.899999999999999" customHeight="1">
      <c r="A74" s="33"/>
      <c r="B74" s="38"/>
      <c r="C74" s="276" t="s">
        <v>1072</v>
      </c>
      <c r="D74" s="276" t="s">
        <v>1073</v>
      </c>
      <c r="E74" s="16" t="s">
        <v>180</v>
      </c>
      <c r="F74" s="277">
        <v>3940</v>
      </c>
      <c r="G74" s="33"/>
      <c r="H74" s="38"/>
    </row>
    <row r="75" spans="1:8" s="2" customFormat="1" ht="22.5">
      <c r="A75" s="33"/>
      <c r="B75" s="38"/>
      <c r="C75" s="276" t="s">
        <v>1089</v>
      </c>
      <c r="D75" s="276" t="s">
        <v>1090</v>
      </c>
      <c r="E75" s="16" t="s">
        <v>180</v>
      </c>
      <c r="F75" s="277">
        <v>3940</v>
      </c>
      <c r="G75" s="33"/>
      <c r="H75" s="38"/>
    </row>
    <row r="76" spans="1:8" s="2" customFormat="1" ht="22.5">
      <c r="A76" s="33"/>
      <c r="B76" s="38"/>
      <c r="C76" s="276" t="s">
        <v>1096</v>
      </c>
      <c r="D76" s="276" t="s">
        <v>1097</v>
      </c>
      <c r="E76" s="16" t="s">
        <v>180</v>
      </c>
      <c r="F76" s="277">
        <v>4627</v>
      </c>
      <c r="G76" s="33"/>
      <c r="H76" s="38"/>
    </row>
    <row r="77" spans="1:8" s="2" customFormat="1" ht="16.899999999999999" customHeight="1">
      <c r="A77" s="33"/>
      <c r="B77" s="38"/>
      <c r="C77" s="276" t="s">
        <v>1101</v>
      </c>
      <c r="D77" s="276" t="s">
        <v>1102</v>
      </c>
      <c r="E77" s="16" t="s">
        <v>180</v>
      </c>
      <c r="F77" s="277">
        <v>4627</v>
      </c>
      <c r="G77" s="33"/>
      <c r="H77" s="38"/>
    </row>
    <row r="78" spans="1:8" s="2" customFormat="1" ht="16.899999999999999" customHeight="1">
      <c r="A78" s="33"/>
      <c r="B78" s="38"/>
      <c r="C78" s="276" t="s">
        <v>1105</v>
      </c>
      <c r="D78" s="276" t="s">
        <v>1106</v>
      </c>
      <c r="E78" s="16" t="s">
        <v>180</v>
      </c>
      <c r="F78" s="277">
        <v>4627</v>
      </c>
      <c r="G78" s="33"/>
      <c r="H78" s="38"/>
    </row>
    <row r="79" spans="1:8" s="2" customFormat="1" ht="16.899999999999999" customHeight="1">
      <c r="A79" s="33"/>
      <c r="B79" s="38"/>
      <c r="C79" s="276" t="s">
        <v>535</v>
      </c>
      <c r="D79" s="276" t="s">
        <v>536</v>
      </c>
      <c r="E79" s="16" t="s">
        <v>272</v>
      </c>
      <c r="F79" s="277">
        <v>368.1</v>
      </c>
      <c r="G79" s="33"/>
      <c r="H79" s="38"/>
    </row>
    <row r="80" spans="1:8" s="2" customFormat="1" ht="16.899999999999999" customHeight="1">
      <c r="A80" s="33"/>
      <c r="B80" s="38"/>
      <c r="C80" s="272" t="s">
        <v>131</v>
      </c>
      <c r="D80" s="273" t="s">
        <v>132</v>
      </c>
      <c r="E80" s="274" t="s">
        <v>1</v>
      </c>
      <c r="F80" s="275">
        <v>990</v>
      </c>
      <c r="G80" s="33"/>
      <c r="H80" s="38"/>
    </row>
    <row r="81" spans="1:8" s="2" customFormat="1" ht="16.899999999999999" customHeight="1">
      <c r="A81" s="33"/>
      <c r="B81" s="38"/>
      <c r="C81" s="276" t="s">
        <v>131</v>
      </c>
      <c r="D81" s="276" t="s">
        <v>301</v>
      </c>
      <c r="E81" s="16" t="s">
        <v>1</v>
      </c>
      <c r="F81" s="277">
        <v>990</v>
      </c>
      <c r="G81" s="33"/>
      <c r="H81" s="38"/>
    </row>
    <row r="82" spans="1:8" s="2" customFormat="1" ht="16.899999999999999" customHeight="1">
      <c r="A82" s="33"/>
      <c r="B82" s="38"/>
      <c r="C82" s="278" t="s">
        <v>1336</v>
      </c>
      <c r="D82" s="33"/>
      <c r="E82" s="33"/>
      <c r="F82" s="33"/>
      <c r="G82" s="33"/>
      <c r="H82" s="38"/>
    </row>
    <row r="83" spans="1:8" s="2" customFormat="1" ht="16.899999999999999" customHeight="1">
      <c r="A83" s="33"/>
      <c r="B83" s="38"/>
      <c r="C83" s="276" t="s">
        <v>298</v>
      </c>
      <c r="D83" s="276" t="s">
        <v>299</v>
      </c>
      <c r="E83" s="16" t="s">
        <v>244</v>
      </c>
      <c r="F83" s="277">
        <v>990</v>
      </c>
      <c r="G83" s="33"/>
      <c r="H83" s="38"/>
    </row>
    <row r="84" spans="1:8" s="2" customFormat="1" ht="16.899999999999999" customHeight="1">
      <c r="A84" s="33"/>
      <c r="B84" s="38"/>
      <c r="C84" s="276" t="s">
        <v>261</v>
      </c>
      <c r="D84" s="276" t="s">
        <v>262</v>
      </c>
      <c r="E84" s="16" t="s">
        <v>244</v>
      </c>
      <c r="F84" s="277">
        <v>990</v>
      </c>
      <c r="G84" s="33"/>
      <c r="H84" s="38"/>
    </row>
    <row r="85" spans="1:8" s="2" customFormat="1" ht="16.899999999999999" customHeight="1">
      <c r="A85" s="33"/>
      <c r="B85" s="38"/>
      <c r="C85" s="276" t="s">
        <v>266</v>
      </c>
      <c r="D85" s="276" t="s">
        <v>267</v>
      </c>
      <c r="E85" s="16" t="s">
        <v>244</v>
      </c>
      <c r="F85" s="277">
        <v>990</v>
      </c>
      <c r="G85" s="33"/>
      <c r="H85" s="38"/>
    </row>
    <row r="86" spans="1:8" s="2" customFormat="1" ht="16.899999999999999" customHeight="1">
      <c r="A86" s="33"/>
      <c r="B86" s="38"/>
      <c r="C86" s="276" t="s">
        <v>270</v>
      </c>
      <c r="D86" s="276" t="s">
        <v>271</v>
      </c>
      <c r="E86" s="16" t="s">
        <v>272</v>
      </c>
      <c r="F86" s="277">
        <v>1782</v>
      </c>
      <c r="G86" s="33"/>
      <c r="H86" s="38"/>
    </row>
    <row r="87" spans="1:8" s="2" customFormat="1" ht="7.35" customHeight="1">
      <c r="A87" s="33"/>
      <c r="B87" s="156"/>
      <c r="C87" s="157"/>
      <c r="D87" s="157"/>
      <c r="E87" s="157"/>
      <c r="F87" s="157"/>
      <c r="G87" s="157"/>
      <c r="H87" s="38"/>
    </row>
    <row r="88" spans="1:8" s="2" customFormat="1" ht="11.25">
      <c r="A88" s="33"/>
      <c r="B88" s="33"/>
      <c r="C88" s="33"/>
      <c r="D88" s="33"/>
      <c r="E88" s="33"/>
      <c r="F88" s="33"/>
      <c r="G88" s="33"/>
      <c r="H88" s="33"/>
    </row>
  </sheetData>
  <sheetProtection algorithmName="SHA-512" hashValue="F4RO0s+or9YpH28x5Pl9Imc3CWai1EiB0gKJOpAPJPX6fODTKCq+ymPqCwbtuKk3LGn3S6N1JAwpJbYjnaLKOw==" saltValue="CWKT5Jiia/Kwxpn1axyXoDkW/TmSSDuE56HzUdcCB78zWri5SPnMI1GRF59VNaeT0KgOitieD/IymKcOocODm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II.etapa - SO 101 Dopravn...</vt:lpstr>
      <vt:lpstr>II-etapa-VO - SO 401 Veře...</vt:lpstr>
      <vt:lpstr>II-etapa-VO-N - SO 401 Ve...</vt:lpstr>
      <vt:lpstr>II.etapa-VRN - Vedlejší r...</vt:lpstr>
      <vt:lpstr>Seznam figur</vt:lpstr>
      <vt:lpstr>'II.etapa - SO 101 Dopravn...'!Názvy_tisku</vt:lpstr>
      <vt:lpstr>'II.etapa-VRN - Vedlejší r...'!Názvy_tisku</vt:lpstr>
      <vt:lpstr>'II-etapa-VO - SO 401 Veře...'!Názvy_tisku</vt:lpstr>
      <vt:lpstr>'II-etapa-VO-N - SO 401 Ve...'!Názvy_tisku</vt:lpstr>
      <vt:lpstr>'Rekapitulace stavby'!Názvy_tisku</vt:lpstr>
      <vt:lpstr>'Seznam figur'!Názvy_tisku</vt:lpstr>
      <vt:lpstr>'II.etapa - SO 101 Dopravn...'!Oblast_tisku</vt:lpstr>
      <vt:lpstr>'II.etapa-VRN - Vedlejší r...'!Oblast_tisku</vt:lpstr>
      <vt:lpstr>'II-etapa-VO - SO 401 Veře...'!Oblast_tisku</vt:lpstr>
      <vt:lpstr>'II-etapa-VO-N - SO 401 Ve...'!Oblast_tisku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PRACOVNA-2015\PRACOVNA</dc:creator>
  <cp:lastModifiedBy>user</cp:lastModifiedBy>
  <dcterms:created xsi:type="dcterms:W3CDTF">2020-11-16T08:51:11Z</dcterms:created>
  <dcterms:modified xsi:type="dcterms:W3CDTF">2020-11-26T07:34:36Z</dcterms:modified>
</cp:coreProperties>
</file>